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農林_商工_地域局共通\旧農林_商工_産業建設課共通\多面的機能支払\様式01_組織へ配布\【多面的】様式集_R8\"/>
    </mc:Choice>
  </mc:AlternateContent>
  <xr:revisionPtr revIDLastSave="0" documentId="13_ncr:1_{CC20D770-15F8-429B-93AC-AD44E581930A}" xr6:coauthVersionLast="47" xr6:coauthVersionMax="47" xr10:uidLastSave="{00000000-0000-0000-0000-000000000000}"/>
  <bookViews>
    <workbookView xWindow="28680" yWindow="630" windowWidth="29040" windowHeight="15720" xr2:uid="{00000000-000D-0000-FFFF-FFFF00000000}"/>
  </bookViews>
  <sheets>
    <sheet name="基礎データ" sheetId="9" r:id="rId1"/>
    <sheet name="横手様式（持越内訳）" sheetId="8" r:id="rId2"/>
    <sheet name="事業報告" sheetId="1" r:id="rId3"/>
    <sheet name="収支決算書" sheetId="2" r:id="rId4"/>
    <sheet name="事業計画" sheetId="3" r:id="rId5"/>
    <sheet name="収支予算（維持、共同）" sheetId="4" r:id="rId6"/>
    <sheet name="収支予算 (長寿命化)" sheetId="5" r:id="rId7"/>
    <sheet name="内訳 (長寿命化)" sheetId="6" r:id="rId8"/>
    <sheet name="【選択肢】" sheetId="7" r:id="rId9"/>
  </sheets>
  <definedNames>
    <definedName name="_xlnm._FilterDatabase" localSheetId="1" hidden="1">'横手様式（持越内訳）'!$B$14:$AH$46</definedName>
    <definedName name="_xlnm._FilterDatabase" localSheetId="6" hidden="1">'収支予算 (長寿命化)'!$B$7:$AI$29</definedName>
    <definedName name="_xlnm._FilterDatabase" localSheetId="5" hidden="1">'収支予算（維持、共同）'!$B$7:$AI$70</definedName>
    <definedName name="A.■か□">【選択肢】!$A$3:$A$4</definedName>
    <definedName name="B.○か空白">【選択肢】!$B$3:$B$4</definedName>
    <definedName name="Ｃ1.計画欄">【選択肢】!$C$3:$C$4</definedName>
    <definedName name="Ｃ2.実施欄">【選択肢】!$C$3:$C$6</definedName>
    <definedName name="C2.実施欄2">【選択肢】!$C$10:$C$11</definedName>
    <definedName name="D.農村環境保全活動のテーマ">【選択肢】!$D$3:$D$7</definedName>
    <definedName name="E.高度な保全活動">【選択肢】!$E$3:$E$11</definedName>
    <definedName name="F.施設">【選択肢】!$F$3:$F$5</definedName>
    <definedName name="G.単位">【選択肢】!$G$3:$G$4</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【選択肢】!$I$3:$I$4</definedName>
    <definedName name="Ｊ.金銭出納簿の収支の分類">【選択肢】!$J$3:$J$9</definedName>
    <definedName name="K.農村環境保全活動">【選択肢】!$Q$44:$Q$56</definedName>
    <definedName name="L.増進活動">【選択肢】!$R$57:$R$66</definedName>
    <definedName name="M.長寿命化">【選択肢】!$S$68:$S$73</definedName>
    <definedName name="_xlnm.Print_Area" localSheetId="8">【選択肢】!$K$1:$T$88</definedName>
    <definedName name="_xlnm.Print_Area" localSheetId="1">'横手様式（持越内訳）'!$B$1:$R$47</definedName>
    <definedName name="_xlnm.Print_Area" localSheetId="0">基礎データ!$B$4:$I$16</definedName>
    <definedName name="_xlnm.Print_Area" localSheetId="4">事業計画!$C$2:$L$68</definedName>
    <definedName name="_xlnm.Print_Area" localSheetId="2">事業報告!$C$2:$L$68</definedName>
    <definedName name="_xlnm.Print_Area" localSheetId="3">収支決算書!$B$4:$R$31</definedName>
    <definedName name="_xlnm.Print_Area" localSheetId="6">'収支予算 (長寿命化)'!$B$3:$S$52</definedName>
    <definedName name="_xlnm.Print_Area" localSheetId="5">'収支予算（維持、共同）'!$B$3:$S$100</definedName>
    <definedName name="_xlnm.Print_Area" localSheetId="7">'内訳 (長寿命化)'!$B$5:$R$30</definedName>
    <definedName name="_xlnm.Print_Titles" localSheetId="1">'横手様式（持越内訳）'!$13:$14</definedName>
    <definedName name="_xlnm.Print_Titles" localSheetId="6">'収支予算 (長寿命化)'!$5:$7</definedName>
    <definedName name="_xlnm.Print_Titles" localSheetId="5">'収支予算（維持、共同）'!$5:$7</definedName>
    <definedName name="作業写真" localSheetId="1">'横手様式（持越内訳）'!$B$15:$R$38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1" i="8" l="1"/>
  <c r="Q10" i="8"/>
  <c r="Q5" i="8"/>
  <c r="Q6" i="8"/>
  <c r="U35" i="8"/>
  <c r="K15" i="8"/>
  <c r="K19" i="8"/>
  <c r="P15" i="8"/>
  <c r="O15" i="8"/>
  <c r="M27" i="8"/>
  <c r="M23" i="8" l="1"/>
  <c r="M19" i="8"/>
  <c r="S8" i="4" l="1"/>
  <c r="S29" i="5"/>
  <c r="S28" i="5"/>
  <c r="S27" i="5"/>
  <c r="S26" i="5"/>
  <c r="S25" i="5"/>
  <c r="S24" i="5"/>
  <c r="S23" i="5"/>
  <c r="S22" i="5"/>
  <c r="S21" i="5"/>
  <c r="S20" i="5"/>
  <c r="S19" i="5"/>
  <c r="S18" i="5"/>
  <c r="S17" i="5"/>
  <c r="S16" i="5"/>
  <c r="S15" i="5"/>
  <c r="S14" i="5"/>
  <c r="S13" i="5"/>
  <c r="S12" i="5"/>
  <c r="S11" i="5"/>
  <c r="S10" i="5"/>
  <c r="S9" i="5"/>
  <c r="S8" i="5"/>
  <c r="T46" i="8" l="1"/>
  <c r="M39" i="8" l="1"/>
  <c r="M43" i="8"/>
  <c r="L43" i="8"/>
  <c r="K43" i="8"/>
  <c r="L39" i="8"/>
  <c r="K39" i="8"/>
  <c r="M35" i="8"/>
  <c r="L35" i="8"/>
  <c r="K35" i="8"/>
  <c r="M31" i="8"/>
  <c r="L31" i="8"/>
  <c r="K31" i="8"/>
  <c r="L27" i="8"/>
  <c r="K27" i="8"/>
  <c r="L23" i="8"/>
  <c r="K23" i="8"/>
  <c r="L19" i="8"/>
  <c r="M15" i="8"/>
  <c r="L15" i="8"/>
  <c r="N27" i="6" l="1"/>
  <c r="J24" i="6"/>
  <c r="H21" i="6"/>
  <c r="H20" i="6" s="1"/>
  <c r="F21" i="6"/>
  <c r="F20" i="6"/>
  <c r="P26" i="6"/>
  <c r="P25" i="6"/>
  <c r="C7" i="6"/>
  <c r="C9" i="6"/>
  <c r="S5" i="5"/>
  <c r="B5" i="5"/>
  <c r="K8" i="5"/>
  <c r="L8" i="5"/>
  <c r="M8" i="5"/>
  <c r="O8" i="5"/>
  <c r="P8" i="5"/>
  <c r="Q8" i="5"/>
  <c r="K10" i="5"/>
  <c r="L10" i="5"/>
  <c r="M10" i="5"/>
  <c r="N10" i="5"/>
  <c r="O10" i="5"/>
  <c r="Q10" i="5"/>
  <c r="K13" i="5"/>
  <c r="L13" i="5"/>
  <c r="M13" i="5"/>
  <c r="O13" i="5"/>
  <c r="P13" i="5"/>
  <c r="Q13" i="5"/>
  <c r="K15" i="5"/>
  <c r="L15" i="5"/>
  <c r="M15" i="5"/>
  <c r="N15" i="5"/>
  <c r="O15" i="5"/>
  <c r="P15" i="5"/>
  <c r="Q15" i="5"/>
  <c r="R15" i="5"/>
  <c r="K17" i="5"/>
  <c r="L17" i="5"/>
  <c r="M17" i="5"/>
  <c r="N17" i="5"/>
  <c r="O17" i="5"/>
  <c r="P17" i="5"/>
  <c r="Q17" i="5"/>
  <c r="R17" i="5"/>
  <c r="K19" i="5"/>
  <c r="L19" i="5"/>
  <c r="M19" i="5"/>
  <c r="N19" i="5"/>
  <c r="O19" i="5"/>
  <c r="P19" i="5"/>
  <c r="Q19" i="5"/>
  <c r="R19" i="5"/>
  <c r="K21" i="5"/>
  <c r="L21" i="5"/>
  <c r="M21" i="5"/>
  <c r="N21" i="5"/>
  <c r="O21" i="5"/>
  <c r="P21" i="5"/>
  <c r="Q21" i="5"/>
  <c r="R21" i="5"/>
  <c r="S5"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R2" i="8"/>
  <c r="C2" i="8"/>
  <c r="G53" i="1"/>
  <c r="U42" i="8"/>
  <c r="T42" i="8"/>
  <c r="R42" i="8"/>
  <c r="U41" i="8"/>
  <c r="T41" i="8"/>
  <c r="R41" i="8"/>
  <c r="U40" i="8"/>
  <c r="T40" i="8"/>
  <c r="R40" i="8"/>
  <c r="U39" i="8"/>
  <c r="T39" i="8"/>
  <c r="R39" i="8"/>
  <c r="P39" i="8"/>
  <c r="O39" i="8"/>
  <c r="N39" i="8"/>
  <c r="R38" i="8"/>
  <c r="R37" i="8"/>
  <c r="R36" i="8"/>
  <c r="R35" i="8"/>
  <c r="O35" i="8"/>
  <c r="R46" i="8"/>
  <c r="R45" i="8"/>
  <c r="R44" i="8"/>
  <c r="R43" i="8"/>
  <c r="T43" i="8"/>
  <c r="T44" i="8"/>
  <c r="T45" i="8"/>
  <c r="P43" i="8"/>
  <c r="O43" i="8"/>
  <c r="N43" i="8"/>
  <c r="O10" i="8"/>
  <c r="O6" i="8"/>
  <c r="O5" i="8"/>
  <c r="B19" i="8"/>
  <c r="B23" i="8" s="1"/>
  <c r="B27" i="8" s="1"/>
  <c r="B31" i="8" s="1"/>
  <c r="B35" i="8" s="1"/>
  <c r="U46" i="8"/>
  <c r="U45" i="8"/>
  <c r="U44" i="8"/>
  <c r="U43" i="8"/>
  <c r="R34" i="8"/>
  <c r="R33" i="8"/>
  <c r="R32" i="8"/>
  <c r="R31" i="8"/>
  <c r="R30" i="8"/>
  <c r="R29" i="8"/>
  <c r="R28" i="8"/>
  <c r="R27" i="8"/>
  <c r="R26" i="8"/>
  <c r="R25" i="8"/>
  <c r="R24" i="8"/>
  <c r="R23" i="8"/>
  <c r="R22" i="8"/>
  <c r="R21" i="8"/>
  <c r="R20" i="8"/>
  <c r="R19" i="8"/>
  <c r="R18" i="8"/>
  <c r="R17" i="8"/>
  <c r="R16" i="8"/>
  <c r="R15" i="8"/>
  <c r="U34" i="8"/>
  <c r="T34" i="8"/>
  <c r="U33" i="8"/>
  <c r="T33" i="8"/>
  <c r="U32" i="8"/>
  <c r="T32" i="8"/>
  <c r="U31" i="8"/>
  <c r="T31" i="8"/>
  <c r="O31" i="8"/>
  <c r="T38" i="8"/>
  <c r="T37" i="8"/>
  <c r="T36" i="8"/>
  <c r="T35" i="8"/>
  <c r="T30" i="8"/>
  <c r="T29" i="8"/>
  <c r="T28" i="8"/>
  <c r="T27" i="8"/>
  <c r="T26" i="8"/>
  <c r="T25" i="8"/>
  <c r="T24" i="8"/>
  <c r="T23" i="8"/>
  <c r="T22" i="8"/>
  <c r="T21" i="8"/>
  <c r="T20" i="8"/>
  <c r="T19" i="8"/>
  <c r="T18" i="8"/>
  <c r="T17" i="8"/>
  <c r="T16" i="8"/>
  <c r="T15" i="8"/>
  <c r="P10" i="8" l="1"/>
  <c r="N6" i="8"/>
  <c r="P24" i="6"/>
  <c r="Q39" i="8"/>
  <c r="Q31" i="8"/>
  <c r="Q43" i="8"/>
  <c r="N10" i="8"/>
  <c r="P31" i="8"/>
  <c r="P6" i="8"/>
  <c r="H3" i="1"/>
  <c r="C3" i="1"/>
  <c r="C7" i="2"/>
  <c r="C3" i="3"/>
  <c r="B5" i="4"/>
  <c r="H3" i="3"/>
  <c r="C9" i="2"/>
  <c r="U38" i="8"/>
  <c r="U37" i="8"/>
  <c r="U36" i="8"/>
  <c r="P35" i="8" s="1"/>
  <c r="N35" i="8"/>
  <c r="U30" i="8"/>
  <c r="U29" i="8"/>
  <c r="U28" i="8"/>
  <c r="U27" i="8"/>
  <c r="P27" i="8"/>
  <c r="O27" i="8"/>
  <c r="N27" i="8"/>
  <c r="U26" i="8"/>
  <c r="U25" i="8"/>
  <c r="U24" i="8"/>
  <c r="P23" i="8" s="1"/>
  <c r="U23" i="8"/>
  <c r="O23" i="8"/>
  <c r="N23" i="8"/>
  <c r="U22" i="8"/>
  <c r="U21" i="8"/>
  <c r="U20" i="8"/>
  <c r="P5" i="8" s="1"/>
  <c r="U19" i="8"/>
  <c r="O19" i="8"/>
  <c r="U18" i="8"/>
  <c r="U17" i="8"/>
  <c r="U16" i="8"/>
  <c r="U15" i="8"/>
  <c r="F13" i="6"/>
  <c r="H13" i="6"/>
  <c r="J13" i="6"/>
  <c r="L13" i="6"/>
  <c r="N13" i="6"/>
  <c r="P14" i="6"/>
  <c r="P15" i="6"/>
  <c r="F18" i="6"/>
  <c r="J20" i="6"/>
  <c r="L20" i="6"/>
  <c r="P22" i="6"/>
  <c r="P23" i="6"/>
  <c r="N20" i="6"/>
  <c r="P28" i="6"/>
  <c r="P29" i="6"/>
  <c r="V8" i="5"/>
  <c r="N8" i="5" s="1"/>
  <c r="R8" i="5" s="1"/>
  <c r="V9" i="5"/>
  <c r="V10" i="5"/>
  <c r="V11" i="5"/>
  <c r="V12" i="5"/>
  <c r="V13" i="5"/>
  <c r="N13" i="5" s="1"/>
  <c r="R13" i="5" s="1"/>
  <c r="V14" i="5"/>
  <c r="V15" i="5"/>
  <c r="V16" i="5"/>
  <c r="V17" i="5"/>
  <c r="V18" i="5"/>
  <c r="V19" i="5"/>
  <c r="V20" i="5"/>
  <c r="V21" i="5"/>
  <c r="V22" i="5"/>
  <c r="K23" i="5"/>
  <c r="L23" i="5"/>
  <c r="M23" i="5"/>
  <c r="N23" i="5"/>
  <c r="O23" i="5"/>
  <c r="P23" i="5"/>
  <c r="Q23" i="5"/>
  <c r="V23" i="5"/>
  <c r="V24" i="5"/>
  <c r="V25" i="5"/>
  <c r="K26" i="5"/>
  <c r="L26" i="5"/>
  <c r="M26" i="5"/>
  <c r="N26" i="5"/>
  <c r="O26" i="5"/>
  <c r="P26" i="5"/>
  <c r="Q26" i="5"/>
  <c r="V26" i="5"/>
  <c r="V27" i="5"/>
  <c r="K28" i="5"/>
  <c r="L28" i="5"/>
  <c r="M28" i="5"/>
  <c r="N28" i="5"/>
  <c r="O28" i="5"/>
  <c r="O30" i="5" s="1"/>
  <c r="L34" i="5" s="1"/>
  <c r="P28" i="5"/>
  <c r="Q28" i="5"/>
  <c r="V28" i="5"/>
  <c r="V29" i="5"/>
  <c r="F38" i="5"/>
  <c r="C42" i="5" s="1"/>
  <c r="K8" i="4"/>
  <c r="L8" i="4"/>
  <c r="M8" i="4"/>
  <c r="O8" i="4"/>
  <c r="P8" i="4"/>
  <c r="Q8" i="4"/>
  <c r="V8" i="4"/>
  <c r="V9" i="4"/>
  <c r="V10" i="4"/>
  <c r="K11" i="4"/>
  <c r="L11" i="4"/>
  <c r="M11" i="4"/>
  <c r="O11" i="4"/>
  <c r="P11" i="4"/>
  <c r="Q11" i="4"/>
  <c r="V11" i="4"/>
  <c r="V12" i="4"/>
  <c r="V13" i="4"/>
  <c r="V14" i="4"/>
  <c r="K15" i="4"/>
  <c r="L15" i="4"/>
  <c r="M15" i="4"/>
  <c r="O15" i="4"/>
  <c r="P15" i="4"/>
  <c r="Q15" i="4"/>
  <c r="V15" i="4"/>
  <c r="N15" i="4" s="1"/>
  <c r="V16" i="4"/>
  <c r="V17" i="4"/>
  <c r="K18" i="4"/>
  <c r="L18" i="4"/>
  <c r="M18" i="4"/>
  <c r="N18" i="4"/>
  <c r="P18" i="4"/>
  <c r="Q18" i="4"/>
  <c r="V18" i="4"/>
  <c r="V19" i="4"/>
  <c r="O18" i="4" s="1"/>
  <c r="V20" i="4"/>
  <c r="K21" i="4"/>
  <c r="L21" i="4"/>
  <c r="M21" i="4"/>
  <c r="P21" i="4"/>
  <c r="V21" i="4"/>
  <c r="V22" i="4"/>
  <c r="V23" i="4"/>
  <c r="O21" i="4" s="1"/>
  <c r="V24" i="4"/>
  <c r="Q21" i="4" s="1"/>
  <c r="V25" i="4"/>
  <c r="K26" i="4"/>
  <c r="L26" i="4"/>
  <c r="M26" i="4"/>
  <c r="O26" i="4"/>
  <c r="P26" i="4"/>
  <c r="Q26" i="4"/>
  <c r="V26" i="4"/>
  <c r="N26" i="4" s="1"/>
  <c r="R26" i="4" s="1"/>
  <c r="V27" i="4"/>
  <c r="K28" i="4"/>
  <c r="L28" i="4"/>
  <c r="M28" i="4"/>
  <c r="O28" i="4"/>
  <c r="P28" i="4"/>
  <c r="Q28" i="4"/>
  <c r="V28" i="4"/>
  <c r="N28" i="4" s="1"/>
  <c r="V29" i="4"/>
  <c r="K30" i="4"/>
  <c r="L30" i="4"/>
  <c r="M30" i="4"/>
  <c r="P30" i="4"/>
  <c r="Q30" i="4"/>
  <c r="V30" i="4"/>
  <c r="N30" i="4" s="1"/>
  <c r="V31" i="4"/>
  <c r="O30" i="4" s="1"/>
  <c r="V32" i="4"/>
  <c r="K33" i="4"/>
  <c r="L33" i="4"/>
  <c r="M33" i="4"/>
  <c r="N33" i="4"/>
  <c r="O33" i="4"/>
  <c r="Q33" i="4"/>
  <c r="V33" i="4"/>
  <c r="P33" i="4" s="1"/>
  <c r="V34" i="4"/>
  <c r="K35" i="4"/>
  <c r="L35" i="4"/>
  <c r="M35" i="4"/>
  <c r="O35" i="4"/>
  <c r="P35" i="4"/>
  <c r="Q35" i="4"/>
  <c r="V35" i="4"/>
  <c r="N35" i="4" s="1"/>
  <c r="V36" i="4"/>
  <c r="V37" i="4"/>
  <c r="K38" i="4"/>
  <c r="L38" i="4"/>
  <c r="M38" i="4"/>
  <c r="O38" i="4"/>
  <c r="P38" i="4"/>
  <c r="Q38" i="4"/>
  <c r="V38" i="4"/>
  <c r="N38" i="4" s="1"/>
  <c r="V39" i="4"/>
  <c r="K40" i="4"/>
  <c r="L40" i="4"/>
  <c r="M40" i="4"/>
  <c r="P40" i="4"/>
  <c r="V40" i="4"/>
  <c r="V41" i="4"/>
  <c r="V42" i="4"/>
  <c r="V43" i="4"/>
  <c r="V44" i="4"/>
  <c r="V45" i="4"/>
  <c r="V46" i="4"/>
  <c r="V47" i="4"/>
  <c r="V48" i="4"/>
  <c r="K49" i="4"/>
  <c r="L49" i="4"/>
  <c r="M49" i="4"/>
  <c r="O49" i="4"/>
  <c r="Q49" i="4"/>
  <c r="V49" i="4"/>
  <c r="P49" i="4" s="1"/>
  <c r="V50" i="4"/>
  <c r="N49" i="4" s="1"/>
  <c r="V51" i="4"/>
  <c r="K52" i="4"/>
  <c r="L52" i="4"/>
  <c r="M52" i="4"/>
  <c r="O52" i="4"/>
  <c r="P52" i="4"/>
  <c r="Q52" i="4"/>
  <c r="V52" i="4"/>
  <c r="N52" i="4" s="1"/>
  <c r="V53" i="4"/>
  <c r="V54" i="4"/>
  <c r="K55" i="4"/>
  <c r="L55" i="4"/>
  <c r="M55" i="4"/>
  <c r="N55" i="4"/>
  <c r="O55" i="4"/>
  <c r="P55" i="4"/>
  <c r="Q55" i="4"/>
  <c r="V55" i="4"/>
  <c r="V56" i="4"/>
  <c r="K57" i="4"/>
  <c r="L57" i="4"/>
  <c r="M57" i="4"/>
  <c r="O57" i="4"/>
  <c r="P57" i="4"/>
  <c r="Q57" i="4"/>
  <c r="V57" i="4"/>
  <c r="N57" i="4" s="1"/>
  <c r="V58" i="4"/>
  <c r="K59" i="4"/>
  <c r="L59" i="4"/>
  <c r="M59" i="4"/>
  <c r="P59" i="4"/>
  <c r="Q59" i="4"/>
  <c r="V59" i="4"/>
  <c r="N59" i="4" s="1"/>
  <c r="V60" i="4"/>
  <c r="O59" i="4" s="1"/>
  <c r="V61" i="4"/>
  <c r="V62" i="4"/>
  <c r="K63" i="4"/>
  <c r="L63" i="4"/>
  <c r="M63" i="4"/>
  <c r="O63" i="4"/>
  <c r="P63" i="4"/>
  <c r="Q63" i="4"/>
  <c r="V63" i="4"/>
  <c r="N63" i="4" s="1"/>
  <c r="V64" i="4"/>
  <c r="K65" i="4"/>
  <c r="L65" i="4"/>
  <c r="M65" i="4"/>
  <c r="N65" i="4"/>
  <c r="O65" i="4"/>
  <c r="P65" i="4"/>
  <c r="Q65" i="4"/>
  <c r="V65" i="4"/>
  <c r="V66" i="4"/>
  <c r="K67" i="4"/>
  <c r="L67" i="4"/>
  <c r="M67" i="4"/>
  <c r="N67" i="4"/>
  <c r="O67" i="4"/>
  <c r="P67" i="4"/>
  <c r="Q67" i="4"/>
  <c r="V67" i="4"/>
  <c r="V68" i="4"/>
  <c r="V69" i="4"/>
  <c r="F78" i="4"/>
  <c r="C81" i="4" s="1"/>
  <c r="G28" i="3"/>
  <c r="G29" i="3"/>
  <c r="G52" i="3"/>
  <c r="G53" i="3"/>
  <c r="G54" i="3"/>
  <c r="G55" i="3"/>
  <c r="H73" i="3"/>
  <c r="H74" i="3"/>
  <c r="H75" i="3"/>
  <c r="H76" i="3"/>
  <c r="H77" i="3"/>
  <c r="H78" i="3"/>
  <c r="H79" i="3"/>
  <c r="H80" i="3"/>
  <c r="H81" i="3"/>
  <c r="H82" i="3"/>
  <c r="H83" i="3"/>
  <c r="H84" i="3"/>
  <c r="H85" i="3"/>
  <c r="H86" i="3"/>
  <c r="H87" i="3"/>
  <c r="H88" i="3"/>
  <c r="H89" i="3"/>
  <c r="K16" i="2"/>
  <c r="M16" i="2"/>
  <c r="M19" i="2" s="1"/>
  <c r="K17" i="2"/>
  <c r="M17" i="2"/>
  <c r="K18" i="2"/>
  <c r="M18" i="2"/>
  <c r="G19" i="2"/>
  <c r="V29" i="2" s="1"/>
  <c r="I19" i="2"/>
  <c r="K23" i="2"/>
  <c r="K28" i="2" s="1"/>
  <c r="M23" i="2"/>
  <c r="K24" i="2"/>
  <c r="M24" i="2"/>
  <c r="K25" i="2"/>
  <c r="M25" i="2"/>
  <c r="K26" i="2"/>
  <c r="M26" i="2"/>
  <c r="K27" i="2"/>
  <c r="M27" i="2"/>
  <c r="G28" i="2"/>
  <c r="Y29" i="2" s="1"/>
  <c r="I28" i="2"/>
  <c r="K35" i="2"/>
  <c r="M35" i="2"/>
  <c r="K36" i="2"/>
  <c r="K38" i="2" s="1"/>
  <c r="M36" i="2"/>
  <c r="K37" i="2"/>
  <c r="M37" i="2"/>
  <c r="G38" i="2"/>
  <c r="V48" i="2" s="1"/>
  <c r="I38" i="2"/>
  <c r="K42" i="2"/>
  <c r="M42" i="2"/>
  <c r="K43" i="2"/>
  <c r="K47" i="2" s="1"/>
  <c r="M43" i="2"/>
  <c r="M47" i="2" s="1"/>
  <c r="K44" i="2"/>
  <c r="M44" i="2"/>
  <c r="K45" i="2"/>
  <c r="M45" i="2"/>
  <c r="K46" i="2"/>
  <c r="M46" i="2"/>
  <c r="G47" i="2"/>
  <c r="Y48" i="2" s="1"/>
  <c r="I47" i="2"/>
  <c r="F52" i="2"/>
  <c r="H52" i="2"/>
  <c r="J52" i="2"/>
  <c r="L52" i="2"/>
  <c r="N52" i="2"/>
  <c r="P53" i="2"/>
  <c r="P54" i="2"/>
  <c r="F57" i="2"/>
  <c r="F60" i="2"/>
  <c r="H60" i="2"/>
  <c r="J60" i="2"/>
  <c r="J59" i="2" s="1"/>
  <c r="L60" i="2"/>
  <c r="L59" i="2" s="1"/>
  <c r="N60" i="2"/>
  <c r="P61" i="2"/>
  <c r="P62" i="2"/>
  <c r="F63" i="2"/>
  <c r="H63" i="2"/>
  <c r="J63" i="2"/>
  <c r="L63" i="2"/>
  <c r="N63" i="2"/>
  <c r="P64" i="2"/>
  <c r="P65" i="2"/>
  <c r="G28" i="1"/>
  <c r="G29" i="1"/>
  <c r="G52" i="1"/>
  <c r="G54" i="1"/>
  <c r="G55" i="1"/>
  <c r="H73" i="1"/>
  <c r="H74" i="1"/>
  <c r="H75" i="1"/>
  <c r="H76" i="1"/>
  <c r="H77" i="1"/>
  <c r="H78" i="1"/>
  <c r="H79" i="1"/>
  <c r="H80" i="1"/>
  <c r="H81" i="1"/>
  <c r="H82" i="1"/>
  <c r="H83" i="1"/>
  <c r="H84" i="1"/>
  <c r="H85" i="1"/>
  <c r="H86" i="1"/>
  <c r="H87" i="1"/>
  <c r="H88" i="1"/>
  <c r="H89" i="1"/>
  <c r="P19" i="8" l="1"/>
  <c r="R63" i="4"/>
  <c r="N8" i="4"/>
  <c r="N21" i="4"/>
  <c r="R15" i="4"/>
  <c r="R23" i="5"/>
  <c r="H59" i="2"/>
  <c r="N11" i="4"/>
  <c r="P10" i="5"/>
  <c r="R10" i="5" s="1"/>
  <c r="H16" i="6"/>
  <c r="H18" i="6" s="1"/>
  <c r="J16" i="6" s="1"/>
  <c r="P13" i="6"/>
  <c r="P27" i="6"/>
  <c r="P21" i="6"/>
  <c r="O40" i="4"/>
  <c r="O70" i="4" s="1"/>
  <c r="L74" i="4" s="1"/>
  <c r="R28" i="4"/>
  <c r="R11" i="4"/>
  <c r="R30" i="4"/>
  <c r="R67" i="4"/>
  <c r="R55" i="4"/>
  <c r="R65" i="4"/>
  <c r="R57" i="4"/>
  <c r="R52" i="4"/>
  <c r="Q40" i="4"/>
  <c r="Q70" i="4" s="1"/>
  <c r="L76" i="4" s="1"/>
  <c r="N40" i="4"/>
  <c r="R40" i="4" s="1"/>
  <c r="R35" i="4"/>
  <c r="R38" i="4"/>
  <c r="P52" i="2"/>
  <c r="M28" i="2"/>
  <c r="N59" i="2"/>
  <c r="P60" i="2"/>
  <c r="P63" i="2"/>
  <c r="M38" i="2"/>
  <c r="AA29" i="2"/>
  <c r="K19" i="2"/>
  <c r="Q35" i="8"/>
  <c r="Q23" i="8"/>
  <c r="N5" i="8"/>
  <c r="N19" i="8"/>
  <c r="Q19" i="8"/>
  <c r="N15" i="8"/>
  <c r="Q15" i="8"/>
  <c r="Q27" i="8"/>
  <c r="R26" i="5"/>
  <c r="Q30" i="5"/>
  <c r="L36" i="5" s="1"/>
  <c r="R59" i="4"/>
  <c r="R49" i="4"/>
  <c r="R21" i="4"/>
  <c r="R18" i="4"/>
  <c r="R33" i="4"/>
  <c r="R8" i="4"/>
  <c r="AA48" i="2"/>
  <c r="P70" i="4"/>
  <c r="L75" i="4" s="1"/>
  <c r="N30" i="5"/>
  <c r="R28" i="5"/>
  <c r="F59" i="2"/>
  <c r="J18" i="6" l="1"/>
  <c r="P20" i="6"/>
  <c r="P30" i="5"/>
  <c r="L35" i="5" s="1"/>
  <c r="N70" i="4"/>
  <c r="L73" i="4" s="1"/>
  <c r="L78" i="4" s="1"/>
  <c r="G81" i="4" s="1"/>
  <c r="J81" i="4" s="1"/>
  <c r="P59" i="2"/>
  <c r="L33" i="5"/>
  <c r="H55" i="2"/>
  <c r="H57" i="2" s="1"/>
  <c r="J55" i="2" s="1"/>
  <c r="J57" i="2" s="1"/>
  <c r="L55" i="2" s="1"/>
  <c r="L57" i="2" s="1"/>
  <c r="N55" i="2" s="1"/>
  <c r="N57" i="2" s="1"/>
  <c r="L16" i="6" l="1"/>
  <c r="L18" i="6" s="1"/>
  <c r="N16" i="6" s="1"/>
  <c r="N18" i="6" s="1"/>
  <c r="R30" i="5"/>
  <c r="L38" i="5"/>
  <c r="G42" i="5" s="1"/>
  <c r="J42" i="5" s="1"/>
  <c r="R70" i="4"/>
  <c r="Q7" i="8" l="1"/>
  <c r="D5" i="8" s="1"/>
  <c r="C6" i="8" s="1"/>
  <c r="D10" i="8"/>
  <c r="C11" i="8" s="1"/>
</calcChain>
</file>

<file path=xl/sharedStrings.xml><?xml version="1.0" encoding="utf-8"?>
<sst xmlns="http://schemas.openxmlformats.org/spreadsheetml/2006/main" count="1724" uniqueCount="632">
  <si>
    <t>↑リスト</t>
    <phoneticPr fontId="5"/>
  </si>
  <si>
    <t>66 ため池（附帯施設）の更新等</t>
  </si>
  <si>
    <t>ため池</t>
    <rPh sb="2" eb="3">
      <t>イケ</t>
    </rPh>
    <phoneticPr fontId="5"/>
  </si>
  <si>
    <t>実践活動</t>
    <rPh sb="0" eb="2">
      <t>ジッセン</t>
    </rPh>
    <rPh sb="2" eb="4">
      <t>カツドウ</t>
    </rPh>
    <phoneticPr fontId="5"/>
  </si>
  <si>
    <t>長寿命化</t>
    <rPh sb="0" eb="4">
      <t>チョウジュミョウカ</t>
    </rPh>
    <phoneticPr fontId="5"/>
  </si>
  <si>
    <t>65 ため池の補修</t>
  </si>
  <si>
    <t>64 農道の更新等</t>
  </si>
  <si>
    <t>農道</t>
    <rPh sb="0" eb="2">
      <t>ノウドウ</t>
    </rPh>
    <phoneticPr fontId="5"/>
  </si>
  <si>
    <t>63 農道の補修</t>
  </si>
  <si>
    <t>62 水路の更新等</t>
  </si>
  <si>
    <t>水路</t>
    <rPh sb="0" eb="2">
      <t>スイロ</t>
    </rPh>
    <phoneticPr fontId="5"/>
  </si>
  <si>
    <t>61 水路の補修</t>
  </si>
  <si>
    <t>地域資源の活用・資源循環活動（資源循環）</t>
    <rPh sb="0" eb="2">
      <t>チイキ</t>
    </rPh>
    <rPh sb="2" eb="4">
      <t>シゲン</t>
    </rPh>
    <rPh sb="5" eb="7">
      <t>カツヨウ</t>
    </rPh>
    <rPh sb="8" eb="10">
      <t>シゲン</t>
    </rPh>
    <rPh sb="10" eb="12">
      <t>ジュンカン</t>
    </rPh>
    <rPh sb="12" eb="14">
      <t>カツドウ</t>
    </rPh>
    <rPh sb="15" eb="17">
      <t>シゲン</t>
    </rPh>
    <rPh sb="17" eb="19">
      <t>ジュンカン</t>
    </rPh>
    <phoneticPr fontId="5"/>
  </si>
  <si>
    <t>資源循環</t>
    <rPh sb="0" eb="2">
      <t>シゲン</t>
    </rPh>
    <rPh sb="2" eb="4">
      <t>ジュンカン</t>
    </rPh>
    <phoneticPr fontId="5"/>
  </si>
  <si>
    <t>共同</t>
    <rPh sb="0" eb="2">
      <t>キョウドウ</t>
    </rPh>
    <phoneticPr fontId="5"/>
  </si>
  <si>
    <t>地下水かん養活動、水源かん養林の保全（水田貯留機能増進・地下水かん養）</t>
    <rPh sb="0" eb="3">
      <t>チカスイ</t>
    </rPh>
    <rPh sb="5" eb="6">
      <t>ヨウ</t>
    </rPh>
    <rPh sb="6" eb="8">
      <t>カツドウ</t>
    </rPh>
    <rPh sb="9" eb="11">
      <t>スイゲン</t>
    </rPh>
    <rPh sb="13" eb="14">
      <t>ヨウ</t>
    </rPh>
    <rPh sb="14" eb="15">
      <t>リン</t>
    </rPh>
    <rPh sb="16" eb="18">
      <t>ホゼン</t>
    </rPh>
    <rPh sb="19" eb="21">
      <t>スイデン</t>
    </rPh>
    <rPh sb="21" eb="23">
      <t>チョリュウ</t>
    </rPh>
    <rPh sb="23" eb="25">
      <t>キノウ</t>
    </rPh>
    <rPh sb="25" eb="27">
      <t>ゾウシン</t>
    </rPh>
    <rPh sb="28" eb="31">
      <t>チカスイ</t>
    </rPh>
    <rPh sb="33" eb="34">
      <t>ヨウ</t>
    </rPh>
    <phoneticPr fontId="5"/>
  </si>
  <si>
    <t>水田貯留・地下水かん養</t>
    <rPh sb="0" eb="2">
      <t>スイデン</t>
    </rPh>
    <rPh sb="2" eb="4">
      <t>チョリュウ</t>
    </rPh>
    <rPh sb="5" eb="8">
      <t>チカスイ</t>
    </rPh>
    <rPh sb="10" eb="11">
      <t>ヨウ</t>
    </rPh>
    <phoneticPr fontId="5"/>
  </si>
  <si>
    <t>水田の貯留機能向上活動（水田貯留機能増進・地下水かん養）</t>
    <rPh sb="0" eb="2">
      <t>スイデン</t>
    </rPh>
    <rPh sb="3" eb="5">
      <t>チョリュウ</t>
    </rPh>
    <rPh sb="5" eb="7">
      <t>キノウ</t>
    </rPh>
    <rPh sb="7" eb="9">
      <t>コウジョウ</t>
    </rPh>
    <rPh sb="9" eb="11">
      <t>カツドウ</t>
    </rPh>
    <rPh sb="12" eb="14">
      <t>スイデン</t>
    </rPh>
    <rPh sb="14" eb="16">
      <t>チョリュウ</t>
    </rPh>
    <rPh sb="16" eb="18">
      <t>キノウ</t>
    </rPh>
    <rPh sb="18" eb="20">
      <t>ゾウシン</t>
    </rPh>
    <rPh sb="21" eb="24">
      <t>チカスイ</t>
    </rPh>
    <rPh sb="26" eb="27">
      <t>ヨウ</t>
    </rPh>
    <phoneticPr fontId="5"/>
  </si>
  <si>
    <t>その他（景観形成・生活環境保全）</t>
    <rPh sb="2" eb="3">
      <t>タ</t>
    </rPh>
    <rPh sb="4" eb="6">
      <t>ケイカン</t>
    </rPh>
    <rPh sb="6" eb="8">
      <t>ケイセイ</t>
    </rPh>
    <rPh sb="9" eb="11">
      <t>セイカツ</t>
    </rPh>
    <rPh sb="11" eb="13">
      <t>カンキョウ</t>
    </rPh>
    <rPh sb="13" eb="15">
      <t>ホゼン</t>
    </rPh>
    <phoneticPr fontId="5"/>
  </si>
  <si>
    <t>景観形成・生活環境保全</t>
    <rPh sb="0" eb="2">
      <t>ケイカン</t>
    </rPh>
    <rPh sb="2" eb="4">
      <t>ケイセイ</t>
    </rPh>
    <rPh sb="5" eb="7">
      <t>セイカツ</t>
    </rPh>
    <rPh sb="7" eb="9">
      <t>カンキョウ</t>
    </rPh>
    <rPh sb="9" eb="11">
      <t>ホゼン</t>
    </rPh>
    <phoneticPr fontId="5"/>
  </si>
  <si>
    <t>施設等の定期的な巡回点検・清掃（景観形成・生活環境保全）</t>
    <rPh sb="0" eb="2">
      <t>シセツ</t>
    </rPh>
    <rPh sb="2" eb="3">
      <t>トウ</t>
    </rPh>
    <rPh sb="4" eb="7">
      <t>テイキテキ</t>
    </rPh>
    <rPh sb="8" eb="10">
      <t>ジュンカイ</t>
    </rPh>
    <rPh sb="10" eb="12">
      <t>テンケン</t>
    </rPh>
    <rPh sb="13" eb="15">
      <t>セイソウ</t>
    </rPh>
    <rPh sb="16" eb="18">
      <t>ケイカン</t>
    </rPh>
    <rPh sb="18" eb="20">
      <t>ケイセイ</t>
    </rPh>
    <rPh sb="21" eb="23">
      <t>セイカツ</t>
    </rPh>
    <rPh sb="23" eb="25">
      <t>カンキョウ</t>
    </rPh>
    <rPh sb="25" eb="27">
      <t>ホゼン</t>
    </rPh>
    <phoneticPr fontId="5"/>
  </si>
  <si>
    <t>植栽等の景観形成活動（景観形成・生活環境保全）</t>
    <rPh sb="0" eb="2">
      <t>ショクサイ</t>
    </rPh>
    <rPh sb="2" eb="3">
      <t>トウ</t>
    </rPh>
    <rPh sb="4" eb="6">
      <t>ケイカン</t>
    </rPh>
    <rPh sb="6" eb="8">
      <t>ケイセイ</t>
    </rPh>
    <rPh sb="8" eb="10">
      <t>カツドウ</t>
    </rPh>
    <rPh sb="11" eb="13">
      <t>ケイカン</t>
    </rPh>
    <rPh sb="13" eb="15">
      <t>ケイセイ</t>
    </rPh>
    <rPh sb="16" eb="18">
      <t>セイカツ</t>
    </rPh>
    <rPh sb="18" eb="20">
      <t>カンキョウ</t>
    </rPh>
    <rPh sb="20" eb="22">
      <t>ホゼン</t>
    </rPh>
    <phoneticPr fontId="5"/>
  </si>
  <si>
    <t>その他（水質保全）</t>
    <rPh sb="2" eb="3">
      <t>タ</t>
    </rPh>
    <rPh sb="4" eb="6">
      <t>スイシツ</t>
    </rPh>
    <rPh sb="6" eb="8">
      <t>ホゼン</t>
    </rPh>
    <phoneticPr fontId="5"/>
  </si>
  <si>
    <t>水質保全</t>
    <rPh sb="0" eb="2">
      <t>スイシツ</t>
    </rPh>
    <rPh sb="2" eb="4">
      <t>ホゼン</t>
    </rPh>
    <phoneticPr fontId="5"/>
  </si>
  <si>
    <t>畑からの土砂流出対策（水質保全）</t>
    <rPh sb="0" eb="1">
      <t>ハタケ</t>
    </rPh>
    <rPh sb="4" eb="6">
      <t>ドシャ</t>
    </rPh>
    <rPh sb="6" eb="8">
      <t>リュウシュツ</t>
    </rPh>
    <rPh sb="8" eb="10">
      <t>タイサク</t>
    </rPh>
    <rPh sb="11" eb="13">
      <t>スイシツ</t>
    </rPh>
    <rPh sb="13" eb="15">
      <t>ホゼン</t>
    </rPh>
    <phoneticPr fontId="5"/>
  </si>
  <si>
    <t>水質モニタリングの実施・記録管理（水質保全）</t>
    <rPh sb="0" eb="2">
      <t>スイシツ</t>
    </rPh>
    <rPh sb="9" eb="11">
      <t>ジッシ</t>
    </rPh>
    <rPh sb="12" eb="14">
      <t>キロク</t>
    </rPh>
    <rPh sb="14" eb="16">
      <t>カンリ</t>
    </rPh>
    <rPh sb="17" eb="19">
      <t>スイシツ</t>
    </rPh>
    <rPh sb="19" eb="21">
      <t>ホゼン</t>
    </rPh>
    <phoneticPr fontId="5"/>
  </si>
  <si>
    <t>その他（生態系保全）</t>
    <rPh sb="2" eb="3">
      <t>タ</t>
    </rPh>
    <rPh sb="4" eb="7">
      <t>セイタイケイ</t>
    </rPh>
    <rPh sb="7" eb="9">
      <t>ホゼン</t>
    </rPh>
    <phoneticPr fontId="5"/>
  </si>
  <si>
    <t>生態系保全</t>
    <rPh sb="0" eb="3">
      <t>セイタイケイ</t>
    </rPh>
    <rPh sb="3" eb="5">
      <t>ホゼン</t>
    </rPh>
    <phoneticPr fontId="5"/>
  </si>
  <si>
    <t>外来種の駆除（生態系保全）</t>
    <rPh sb="0" eb="3">
      <t>ガイライシュ</t>
    </rPh>
    <rPh sb="4" eb="6">
      <t>クジョ</t>
    </rPh>
    <rPh sb="7" eb="10">
      <t>セイタイケイ</t>
    </rPh>
    <rPh sb="10" eb="12">
      <t>ホゼン</t>
    </rPh>
    <phoneticPr fontId="5"/>
  </si>
  <si>
    <t>生物の生息状況の把握（生態系保全）</t>
    <rPh sb="0" eb="2">
      <t>セイブツ</t>
    </rPh>
    <rPh sb="3" eb="5">
      <t>セイソク</t>
    </rPh>
    <rPh sb="5" eb="7">
      <t>ジョウキョウ</t>
    </rPh>
    <rPh sb="8" eb="10">
      <t>ハアク</t>
    </rPh>
    <rPh sb="11" eb="14">
      <t>セイタイケイ</t>
    </rPh>
    <rPh sb="14" eb="16">
      <t>ホゼン</t>
    </rPh>
    <phoneticPr fontId="5"/>
  </si>
  <si>
    <t>その他</t>
    <phoneticPr fontId="5"/>
  </si>
  <si>
    <t>推進活動</t>
    <rPh sb="0" eb="2">
      <t>スイシン</t>
    </rPh>
    <rPh sb="2" eb="4">
      <t>カツドウ</t>
    </rPh>
    <phoneticPr fontId="5"/>
  </si>
  <si>
    <t>農地維持</t>
    <rPh sb="0" eb="2">
      <t>ノウチ</t>
    </rPh>
    <rPh sb="2" eb="4">
      <t>イジ</t>
    </rPh>
    <phoneticPr fontId="5"/>
  </si>
  <si>
    <t>有識者等による研修会、検討会の開催</t>
    <phoneticPr fontId="5"/>
  </si>
  <si>
    <t>地域住民等に対する意向調査等</t>
    <phoneticPr fontId="5"/>
  </si>
  <si>
    <t>集落外住民や地域住民との意見交換等</t>
    <phoneticPr fontId="5"/>
  </si>
  <si>
    <t>不在村地主との連絡体制の整備等</t>
    <phoneticPr fontId="5"/>
  </si>
  <si>
    <t>農業者に対する意向調査、現地調査</t>
    <phoneticPr fontId="5"/>
  </si>
  <si>
    <t>農業者の検討会の開催</t>
    <phoneticPr fontId="5"/>
  </si>
  <si>
    <t>↓リスト</t>
    <phoneticPr fontId="5"/>
  </si>
  <si>
    <t>➀</t>
    <phoneticPr fontId="5"/>
  </si>
  <si>
    <t>活動内容、数量等</t>
    <rPh sb="0" eb="2">
      <t>カツドウ</t>
    </rPh>
    <rPh sb="2" eb="4">
      <t>ナイヨウ</t>
    </rPh>
    <rPh sb="5" eb="7">
      <t>スウリョウ</t>
    </rPh>
    <rPh sb="7" eb="8">
      <t>トウ</t>
    </rPh>
    <phoneticPr fontId="5"/>
  </si>
  <si>
    <t>実施
時期</t>
    <rPh sb="0" eb="2">
      <t>ジッシ</t>
    </rPh>
    <rPh sb="3" eb="5">
      <t>ジキ</t>
    </rPh>
    <phoneticPr fontId="5"/>
  </si>
  <si>
    <t>実施
年度</t>
    <rPh sb="0" eb="2">
      <t>ジッシ</t>
    </rPh>
    <rPh sb="3" eb="5">
      <t>ネンド</t>
    </rPh>
    <phoneticPr fontId="5"/>
  </si>
  <si>
    <t>番号</t>
    <rPh sb="0" eb="2">
      <t>バンゴウ</t>
    </rPh>
    <phoneticPr fontId="5"/>
  </si>
  <si>
    <t>実績</t>
    <rPh sb="0" eb="2">
      <t>ジッセキ</t>
    </rPh>
    <phoneticPr fontId="5"/>
  </si>
  <si>
    <t>取組</t>
    <phoneticPr fontId="5"/>
  </si>
  <si>
    <t>活動項目</t>
    <rPh sb="0" eb="2">
      <t>カツドウ</t>
    </rPh>
    <rPh sb="2" eb="4">
      <t>コウモク</t>
    </rPh>
    <phoneticPr fontId="5"/>
  </si>
  <si>
    <t>３．資源向上支払交付金（施設の長寿命化を図る活動）</t>
    <rPh sb="2" eb="4">
      <t>シゲン</t>
    </rPh>
    <rPh sb="4" eb="6">
      <t>コウジョウ</t>
    </rPh>
    <rPh sb="6" eb="8">
      <t>シハライ</t>
    </rPh>
    <rPh sb="8" eb="11">
      <t>コウフキン</t>
    </rPh>
    <rPh sb="12" eb="14">
      <t>シセツ</t>
    </rPh>
    <rPh sb="15" eb="19">
      <t>チョウジュミョウカ</t>
    </rPh>
    <rPh sb="20" eb="21">
      <t>ハカ</t>
    </rPh>
    <rPh sb="22" eb="24">
      <t>カツドウ</t>
    </rPh>
    <phoneticPr fontId="5"/>
  </si>
  <si>
    <t>－</t>
    <phoneticPr fontId="5"/>
  </si>
  <si>
    <t xml:space="preserve"> 広報活動</t>
    <phoneticPr fontId="5"/>
  </si>
  <si>
    <t>都道府県、市町村が特に認める活動</t>
    <phoneticPr fontId="5"/>
  </si>
  <si>
    <t>農村文化の伝承を通じた農村ｺﾐｭﾆﾃｨの強化</t>
    <phoneticPr fontId="5"/>
  </si>
  <si>
    <t>医療・福祉との連携</t>
    <phoneticPr fontId="5"/>
  </si>
  <si>
    <t>高度な保全活動の実施</t>
    <rPh sb="0" eb="2">
      <t>コウド</t>
    </rPh>
    <rPh sb="3" eb="5">
      <t>ホゼン</t>
    </rPh>
    <rPh sb="5" eb="7">
      <t>カツドウ</t>
    </rPh>
    <rPh sb="8" eb="10">
      <t>ジッシ</t>
    </rPh>
    <phoneticPr fontId="5"/>
  </si>
  <si>
    <t>農村環境保全活動を１テーマ追加</t>
    <rPh sb="0" eb="2">
      <t>ノウソン</t>
    </rPh>
    <rPh sb="2" eb="4">
      <t>カンキョウ</t>
    </rPh>
    <rPh sb="4" eb="6">
      <t>ホゼン</t>
    </rPh>
    <rPh sb="6" eb="8">
      <t>カツドウ</t>
    </rPh>
    <rPh sb="13" eb="15">
      <t>ツイカ</t>
    </rPh>
    <phoneticPr fontId="5"/>
  </si>
  <si>
    <t>農村環境保全活動の幅広い展開</t>
    <phoneticPr fontId="5"/>
  </si>
  <si>
    <t>防災・減災力の強化</t>
    <phoneticPr fontId="5"/>
  </si>
  <si>
    <t>地域住民による直営施工</t>
    <phoneticPr fontId="5"/>
  </si>
  <si>
    <t xml:space="preserve"> 農地周りの環境改善活動の強化</t>
    <phoneticPr fontId="5"/>
  </si>
  <si>
    <t>遊休農地の有効活用</t>
    <phoneticPr fontId="5"/>
  </si>
  <si>
    <t>増進を図る活動</t>
    <rPh sb="0" eb="2">
      <t>ゾウシン</t>
    </rPh>
    <rPh sb="3" eb="4">
      <t>ハカ</t>
    </rPh>
    <rPh sb="5" eb="7">
      <t>カツドウ</t>
    </rPh>
    <phoneticPr fontId="5"/>
  </si>
  <si>
    <t>啓発・普及</t>
    <phoneticPr fontId="5"/>
  </si>
  <si>
    <t>啓発・普及</t>
    <rPh sb="0" eb="2">
      <t>ケイハツ</t>
    </rPh>
    <rPh sb="3" eb="5">
      <t>フキュウ</t>
    </rPh>
    <phoneticPr fontId="5"/>
  </si>
  <si>
    <t>水田貯留機能増進･地下水かん養</t>
    <rPh sb="0" eb="2">
      <t>スイデン</t>
    </rPh>
    <rPh sb="2" eb="4">
      <t>チョリュウ</t>
    </rPh>
    <rPh sb="4" eb="6">
      <t>キノウ</t>
    </rPh>
    <rPh sb="6" eb="8">
      <t>ゾウシン</t>
    </rPh>
    <rPh sb="9" eb="12">
      <t>チカスイ</t>
    </rPh>
    <rPh sb="14" eb="15">
      <t>ヨウ</t>
    </rPh>
    <phoneticPr fontId="5"/>
  </si>
  <si>
    <t>計画策定</t>
    <rPh sb="0" eb="2">
      <t>ケイカク</t>
    </rPh>
    <rPh sb="2" eb="4">
      <t>サクテイ</t>
    </rPh>
    <phoneticPr fontId="5"/>
  </si>
  <si>
    <t>農村環境保全活動</t>
    <rPh sb="0" eb="2">
      <t>ノウソン</t>
    </rPh>
    <rPh sb="2" eb="4">
      <t>カンキョウ</t>
    </rPh>
    <rPh sb="4" eb="8">
      <t>ホゼンカツドウ</t>
    </rPh>
    <phoneticPr fontId="5"/>
  </si>
  <si>
    <t>ため池の軽微な補修等</t>
    <rPh sb="2" eb="3">
      <t>イケ</t>
    </rPh>
    <rPh sb="4" eb="6">
      <t>ケイビ</t>
    </rPh>
    <rPh sb="7" eb="9">
      <t>ホシュウ</t>
    </rPh>
    <rPh sb="9" eb="10">
      <t>トウ</t>
    </rPh>
    <phoneticPr fontId="5"/>
  </si>
  <si>
    <t>農道の軽微な補修等</t>
    <rPh sb="0" eb="2">
      <t>ノウドウ</t>
    </rPh>
    <rPh sb="3" eb="5">
      <t>ケイビ</t>
    </rPh>
    <rPh sb="6" eb="8">
      <t>ホシュウ</t>
    </rPh>
    <rPh sb="8" eb="9">
      <t>トウ</t>
    </rPh>
    <phoneticPr fontId="5"/>
  </si>
  <si>
    <t>水路の軽微な補修等</t>
    <rPh sb="0" eb="2">
      <t>スイロ</t>
    </rPh>
    <rPh sb="3" eb="5">
      <t>ケイビ</t>
    </rPh>
    <rPh sb="6" eb="8">
      <t>ホシュウ</t>
    </rPh>
    <rPh sb="8" eb="9">
      <t>トウ</t>
    </rPh>
    <phoneticPr fontId="5"/>
  </si>
  <si>
    <t>田面排水桝の補修及び設置等</t>
    <rPh sb="0" eb="1">
      <t>デン</t>
    </rPh>
    <rPh sb="1" eb="2">
      <t>メン</t>
    </rPh>
    <rPh sb="2" eb="4">
      <t>ハイスイ</t>
    </rPh>
    <rPh sb="4" eb="5">
      <t>マス</t>
    </rPh>
    <rPh sb="6" eb="8">
      <t>ホシュウ</t>
    </rPh>
    <rPh sb="8" eb="9">
      <t>オヨ</t>
    </rPh>
    <rPh sb="10" eb="12">
      <t>セッチ</t>
    </rPh>
    <rPh sb="12" eb="13">
      <t>トウ</t>
    </rPh>
    <phoneticPr fontId="5"/>
  </si>
  <si>
    <t>暗渠施設の補修</t>
    <rPh sb="0" eb="2">
      <t>アンキョ</t>
    </rPh>
    <rPh sb="2" eb="4">
      <t>シセツ</t>
    </rPh>
    <rPh sb="5" eb="7">
      <t>ホシュウ</t>
    </rPh>
    <phoneticPr fontId="5"/>
  </si>
  <si>
    <t>農用地の軽微な補修等</t>
    <rPh sb="0" eb="3">
      <t>ノウヨウチ</t>
    </rPh>
    <rPh sb="4" eb="6">
      <t>ケイビ</t>
    </rPh>
    <rPh sb="7" eb="9">
      <t>ホシュウ</t>
    </rPh>
    <rPh sb="9" eb="10">
      <t>トウ</t>
    </rPh>
    <phoneticPr fontId="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</si>
  <si>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5"/>
  </si>
  <si>
    <t>研修</t>
    <rPh sb="0" eb="2">
      <t>ケンシュウ</t>
    </rPh>
    <phoneticPr fontId="5"/>
  </si>
  <si>
    <t>年度活動計画の策定</t>
    <rPh sb="0" eb="2">
      <t>ネンド</t>
    </rPh>
    <rPh sb="2" eb="4">
      <t>カツドウ</t>
    </rPh>
    <rPh sb="4" eb="6">
      <t>ケイカク</t>
    </rPh>
    <rPh sb="7" eb="9">
      <t>サクテイ</t>
    </rPh>
    <phoneticPr fontId="5"/>
  </si>
  <si>
    <t>ため池の機能診断</t>
    <rPh sb="2" eb="3">
      <t>イケ</t>
    </rPh>
    <rPh sb="4" eb="6">
      <t>キノウ</t>
    </rPh>
    <rPh sb="6" eb="8">
      <t>シンダン</t>
    </rPh>
    <phoneticPr fontId="5"/>
  </si>
  <si>
    <t>農道の機能診断</t>
    <rPh sb="0" eb="2">
      <t>ノウドウ</t>
    </rPh>
    <rPh sb="3" eb="5">
      <t>キノウ</t>
    </rPh>
    <rPh sb="5" eb="7">
      <t>シンダン</t>
    </rPh>
    <phoneticPr fontId="5"/>
  </si>
  <si>
    <t>水路の機能診断</t>
    <rPh sb="0" eb="2">
      <t>スイロ</t>
    </rPh>
    <rPh sb="3" eb="5">
      <t>キノウ</t>
    </rPh>
    <rPh sb="5" eb="7">
      <t>シンダン</t>
    </rPh>
    <phoneticPr fontId="5"/>
  </si>
  <si>
    <t>農用地の機能診断</t>
    <rPh sb="0" eb="3">
      <t>ノウヨウチ</t>
    </rPh>
    <rPh sb="4" eb="6">
      <t>キノウ</t>
    </rPh>
    <rPh sb="6" eb="8">
      <t>シンダン</t>
    </rPh>
    <phoneticPr fontId="5"/>
  </si>
  <si>
    <t>機能診断・
計画策定</t>
    <rPh sb="0" eb="2">
      <t>キノウ</t>
    </rPh>
    <rPh sb="2" eb="4">
      <t>シンダン</t>
    </rPh>
    <rPh sb="6" eb="8">
      <t>ケイカク</t>
    </rPh>
    <rPh sb="8" eb="10">
      <t>サクテイ</t>
    </rPh>
    <phoneticPr fontId="5"/>
  </si>
  <si>
    <t>施設の軽微な補修</t>
    <rPh sb="0" eb="2">
      <t>シセツ</t>
    </rPh>
    <rPh sb="3" eb="5">
      <t>ケイビ</t>
    </rPh>
    <rPh sb="6" eb="8">
      <t>ホシュウ</t>
    </rPh>
    <phoneticPr fontId="5"/>
  </si>
  <si>
    <t>実施時期</t>
    <rPh sb="0" eb="2">
      <t>ジッシ</t>
    </rPh>
    <rPh sb="2" eb="4">
      <t>ジキ</t>
    </rPh>
    <phoneticPr fontId="5"/>
  </si>
  <si>
    <t>取組</t>
    <rPh sb="0" eb="2">
      <t>トリクミ</t>
    </rPh>
    <phoneticPr fontId="5"/>
  </si>
  <si>
    <t>２．資源向上支払交付金（地域資源の質的向上を図る共同活動）</t>
    <rPh sb="2" eb="4">
      <t>シゲン</t>
    </rPh>
    <rPh sb="4" eb="6">
      <t>コウジョウ</t>
    </rPh>
    <rPh sb="6" eb="8">
      <t>シハライ</t>
    </rPh>
    <rPh sb="8" eb="11">
      <t>コウフキン</t>
    </rPh>
    <rPh sb="12" eb="14">
      <t>チイキ</t>
    </rPh>
    <rPh sb="14" eb="16">
      <t>シゲン</t>
    </rPh>
    <rPh sb="17" eb="19">
      <t>シツテキ</t>
    </rPh>
    <rPh sb="19" eb="21">
      <t>コウジョウ</t>
    </rPh>
    <rPh sb="22" eb="23">
      <t>ハカ</t>
    </rPh>
    <rPh sb="24" eb="26">
      <t>キョウドウ</t>
    </rPh>
    <rPh sb="26" eb="28">
      <t>カツドウ</t>
    </rPh>
    <phoneticPr fontId="5"/>
  </si>
  <si>
    <t>異常気象時の対応</t>
    <rPh sb="0" eb="2">
      <t>イジョウ</t>
    </rPh>
    <rPh sb="2" eb="4">
      <t>キショウ</t>
    </rPh>
    <rPh sb="4" eb="5">
      <t>ジ</t>
    </rPh>
    <rPh sb="6" eb="8">
      <t>タイオウ</t>
    </rPh>
    <phoneticPr fontId="5"/>
  </si>
  <si>
    <t>共通</t>
    <rPh sb="0" eb="2">
      <t>キョウツウ</t>
    </rPh>
    <phoneticPr fontId="5"/>
  </si>
  <si>
    <t>ため池附帯施設の保守管理</t>
    <rPh sb="2" eb="3">
      <t>イケ</t>
    </rPh>
    <rPh sb="3" eb="5">
      <t>フタイ</t>
    </rPh>
    <rPh sb="5" eb="7">
      <t>シセツ</t>
    </rPh>
    <rPh sb="8" eb="10">
      <t>ホシュ</t>
    </rPh>
    <rPh sb="10" eb="12">
      <t>カンリ</t>
    </rPh>
    <phoneticPr fontId="5"/>
  </si>
  <si>
    <t>ため池の泥上げ</t>
    <rPh sb="2" eb="3">
      <t>イケ</t>
    </rPh>
    <rPh sb="4" eb="5">
      <t>ドロ</t>
    </rPh>
    <rPh sb="5" eb="6">
      <t>ア</t>
    </rPh>
    <phoneticPr fontId="5"/>
  </si>
  <si>
    <t>ため池の草刈り</t>
    <rPh sb="2" eb="3">
      <t>イケ</t>
    </rPh>
    <rPh sb="4" eb="6">
      <t>クサカ</t>
    </rPh>
    <phoneticPr fontId="5"/>
  </si>
  <si>
    <t>路面の維持</t>
    <rPh sb="0" eb="2">
      <t>ロメン</t>
    </rPh>
    <rPh sb="3" eb="5">
      <t>イジ</t>
    </rPh>
    <phoneticPr fontId="5"/>
  </si>
  <si>
    <t>農道側溝の泥上げ</t>
    <rPh sb="0" eb="2">
      <t>ノウドウ</t>
    </rPh>
    <rPh sb="2" eb="4">
      <t>ソッコウ</t>
    </rPh>
    <rPh sb="5" eb="6">
      <t>ドロ</t>
    </rPh>
    <rPh sb="6" eb="7">
      <t>ア</t>
    </rPh>
    <phoneticPr fontId="5"/>
  </si>
  <si>
    <t>農道の草刈り</t>
    <rPh sb="0" eb="2">
      <t>ノウドウ</t>
    </rPh>
    <rPh sb="3" eb="5">
      <t>クサカ</t>
    </rPh>
    <phoneticPr fontId="5"/>
  </si>
  <si>
    <t>水路附帯施設の保守管理</t>
    <rPh sb="0" eb="2">
      <t>スイロ</t>
    </rPh>
    <rPh sb="2" eb="4">
      <t>フタイ</t>
    </rPh>
    <rPh sb="4" eb="6">
      <t>シセツ</t>
    </rPh>
    <rPh sb="7" eb="9">
      <t>ホシュ</t>
    </rPh>
    <rPh sb="9" eb="11">
      <t>カンリ</t>
    </rPh>
    <phoneticPr fontId="5"/>
  </si>
  <si>
    <t>水路の泥上げ</t>
    <rPh sb="0" eb="2">
      <t>スイロ</t>
    </rPh>
    <rPh sb="3" eb="4">
      <t>ドロ</t>
    </rPh>
    <rPh sb="4" eb="5">
      <t>ア</t>
    </rPh>
    <phoneticPr fontId="5"/>
  </si>
  <si>
    <t>水路の草刈り</t>
    <rPh sb="0" eb="2">
      <t>スイロ</t>
    </rPh>
    <rPh sb="3" eb="5">
      <t>クサカ</t>
    </rPh>
    <phoneticPr fontId="5"/>
  </si>
  <si>
    <t>大雪被害による樹園地等の除排雪作業</t>
    <rPh sb="0" eb="2">
      <t>オオユキ</t>
    </rPh>
    <rPh sb="2" eb="4">
      <t>ヒガイ</t>
    </rPh>
    <rPh sb="7" eb="9">
      <t>ジュエン</t>
    </rPh>
    <rPh sb="9" eb="10">
      <t>チ</t>
    </rPh>
    <rPh sb="10" eb="11">
      <t>トウ</t>
    </rPh>
    <rPh sb="12" eb="17">
      <t>ジョハイセツサギョウ</t>
    </rPh>
    <phoneticPr fontId="5"/>
  </si>
  <si>
    <t>野ソ駆除</t>
    <rPh sb="0" eb="1">
      <t>ヤ</t>
    </rPh>
    <rPh sb="2" eb="4">
      <t>クジョ</t>
    </rPh>
    <phoneticPr fontId="5"/>
  </si>
  <si>
    <t>融雪剤の散布</t>
    <rPh sb="0" eb="3">
      <t>ユウセツザイ</t>
    </rPh>
    <rPh sb="4" eb="6">
      <t>サンプ</t>
    </rPh>
    <phoneticPr fontId="5"/>
  </si>
  <si>
    <t>融雪排水促進のための溝きり</t>
    <rPh sb="0" eb="2">
      <t>ユウセツ</t>
    </rPh>
    <rPh sb="2" eb="4">
      <t>ハイスイ</t>
    </rPh>
    <rPh sb="4" eb="6">
      <t>ソクシン</t>
    </rPh>
    <rPh sb="10" eb="11">
      <t>ミゾ</t>
    </rPh>
    <phoneticPr fontId="5"/>
  </si>
  <si>
    <t>鳥獣害防護柵等の保守管理</t>
    <rPh sb="0" eb="2">
      <t>チョウジュウ</t>
    </rPh>
    <rPh sb="2" eb="3">
      <t>ガイ</t>
    </rPh>
    <rPh sb="3" eb="6">
      <t>ボウゴサク</t>
    </rPh>
    <rPh sb="6" eb="7">
      <t>トウ</t>
    </rPh>
    <rPh sb="8" eb="10">
      <t>ホシュ</t>
    </rPh>
    <rPh sb="10" eb="12">
      <t>カンリ</t>
    </rPh>
    <phoneticPr fontId="5"/>
  </si>
  <si>
    <t>畦畔･法面･防風林の草刈り</t>
    <rPh sb="0" eb="2">
      <t>ケイハン</t>
    </rPh>
    <rPh sb="3" eb="5">
      <t>ノリメン</t>
    </rPh>
    <rPh sb="6" eb="9">
      <t>ボウフウリン</t>
    </rPh>
    <rPh sb="10" eb="12">
      <t>クサカ</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</si>
  <si>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</si>
  <si>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農用地</t>
    <rPh sb="0" eb="3">
      <t>ノウヨウチ</t>
    </rPh>
    <phoneticPr fontId="5"/>
  </si>
  <si>
    <t>事務・組織運営に関する研修</t>
    <rPh sb="0" eb="2">
      <t>ジム</t>
    </rPh>
    <rPh sb="3" eb="5">
      <t>ソシキ</t>
    </rPh>
    <rPh sb="5" eb="7">
      <t>ウンエイ</t>
    </rPh>
    <rPh sb="8" eb="9">
      <t>カン</t>
    </rPh>
    <rPh sb="11" eb="13">
      <t>ケンシュウ</t>
    </rPh>
    <phoneticPr fontId="5"/>
  </si>
  <si>
    <t>点検</t>
    <rPh sb="0" eb="2">
      <t>テンケン</t>
    </rPh>
    <phoneticPr fontId="5"/>
  </si>
  <si>
    <t>点検・
計画策定</t>
    <rPh sb="0" eb="2">
      <t>テンケン</t>
    </rPh>
    <rPh sb="4" eb="6">
      <t>ケイカク</t>
    </rPh>
    <rPh sb="6" eb="8">
      <t>サクテイ</t>
    </rPh>
    <phoneticPr fontId="5"/>
  </si>
  <si>
    <t>実施内容は具体的に</t>
    <rPh sb="0" eb="2">
      <t>ジッシ</t>
    </rPh>
    <rPh sb="2" eb="4">
      <t>ナイヨウ</t>
    </rPh>
    <rPh sb="5" eb="8">
      <t>グタイテキ</t>
    </rPh>
    <phoneticPr fontId="5"/>
  </si>
  <si>
    <t>実施内容、位置等</t>
    <rPh sb="0" eb="2">
      <t>ジッシ</t>
    </rPh>
    <rPh sb="2" eb="4">
      <t>ナイヨウ</t>
    </rPh>
    <rPh sb="5" eb="7">
      <t>イチ</t>
    </rPh>
    <rPh sb="7" eb="8">
      <t>トウ</t>
    </rPh>
    <phoneticPr fontId="5"/>
  </si>
  <si>
    <t>１．農地維持支払交付金（地域資源の基礎的な保全活動）</t>
    <rPh sb="2" eb="4">
      <t>ノウチ</t>
    </rPh>
    <rPh sb="4" eb="6">
      <t>イジ</t>
    </rPh>
    <rPh sb="6" eb="8">
      <t>シハライ</t>
    </rPh>
    <rPh sb="8" eb="11">
      <t>コウフキン</t>
    </rPh>
    <rPh sb="12" eb="14">
      <t>チイキ</t>
    </rPh>
    <rPh sb="14" eb="16">
      <t>シゲン</t>
    </rPh>
    <rPh sb="17" eb="20">
      <t>キソテキ</t>
    </rPh>
    <rPh sb="21" eb="23">
      <t>ホゼン</t>
    </rPh>
    <rPh sb="23" eb="25">
      <t>カツドウ</t>
    </rPh>
    <phoneticPr fontId="5"/>
  </si>
  <si>
    <t>事業報告</t>
    <phoneticPr fontId="5"/>
  </si>
  <si>
    <t>※実施状況報告書の代用。転記にあたっては間違いのないよう注意</t>
    <rPh sb="1" eb="3">
      <t>ジッシ</t>
    </rPh>
    <rPh sb="3" eb="5">
      <t>ジョウキョウ</t>
    </rPh>
    <rPh sb="5" eb="8">
      <t>ホウコクショ</t>
    </rPh>
    <rPh sb="9" eb="11">
      <t>ダイヨウ</t>
    </rPh>
    <rPh sb="12" eb="14">
      <t>テンキ</t>
    </rPh>
    <rPh sb="20" eb="22">
      <t>マチガ</t>
    </rPh>
    <rPh sb="28" eb="30">
      <t>チュウイ</t>
    </rPh>
    <phoneticPr fontId="5"/>
  </si>
  <si>
    <t>利子等</t>
    <rPh sb="0" eb="2">
      <t>リシ</t>
    </rPh>
    <rPh sb="2" eb="3">
      <t>トウ</t>
    </rPh>
    <phoneticPr fontId="5"/>
  </si>
  <si>
    <t>交付金</t>
    <rPh sb="0" eb="3">
      <t>コウフキン</t>
    </rPh>
    <phoneticPr fontId="5"/>
  </si>
  <si>
    <t>財源内訳</t>
    <rPh sb="0" eb="2">
      <t>ザイゲン</t>
    </rPh>
    <phoneticPr fontId="5"/>
  </si>
  <si>
    <t>支出</t>
    <rPh sb="0" eb="2">
      <t>シシュツ</t>
    </rPh>
    <phoneticPr fontId="5"/>
  </si>
  <si>
    <t>②</t>
    <phoneticPr fontId="5"/>
  </si>
  <si>
    <t>①</t>
    <phoneticPr fontId="5"/>
  </si>
  <si>
    <t>歳出</t>
    <rPh sb="0" eb="2">
      <t>サイシュツ</t>
    </rPh>
    <phoneticPr fontId="5"/>
  </si>
  <si>
    <t>歳入＋持越額</t>
    <rPh sb="0" eb="2">
      <t>サイニュウ</t>
    </rPh>
    <rPh sb="3" eb="5">
      <t>モチコシ</t>
    </rPh>
    <rPh sb="5" eb="6">
      <t>ガク</t>
    </rPh>
    <phoneticPr fontId="5"/>
  </si>
  <si>
    <t>持越額</t>
    <rPh sb="0" eb="2">
      <t>モチコシ</t>
    </rPh>
    <rPh sb="2" eb="3">
      <t>ガク</t>
    </rPh>
    <phoneticPr fontId="5"/>
  </si>
  <si>
    <t>歳入</t>
    <rPh sb="0" eb="2">
      <t>サイニュウ</t>
    </rPh>
    <phoneticPr fontId="5"/>
  </si>
  <si>
    <t>合計</t>
    <rPh sb="0" eb="2">
      <t>ゴウケイ</t>
    </rPh>
    <phoneticPr fontId="5"/>
  </si>
  <si>
    <t>5年目</t>
    <rPh sb="1" eb="3">
      <t>ネンメ</t>
    </rPh>
    <phoneticPr fontId="5"/>
  </si>
  <si>
    <t>4年目</t>
    <rPh sb="1" eb="3">
      <t>ネンメ</t>
    </rPh>
    <phoneticPr fontId="5"/>
  </si>
  <si>
    <t>3年目</t>
    <rPh sb="1" eb="3">
      <t>ネンメ</t>
    </rPh>
    <phoneticPr fontId="5"/>
  </si>
  <si>
    <t>2年目</t>
    <rPh sb="1" eb="3">
      <t>ネンメ</t>
    </rPh>
    <phoneticPr fontId="5"/>
  </si>
  <si>
    <t>1年目</t>
    <rPh sb="1" eb="3">
      <t>ネンメ</t>
    </rPh>
    <phoneticPr fontId="5"/>
  </si>
  <si>
    <t>事業費充当内訳</t>
    <rPh sb="0" eb="3">
      <t>ジギョウヒ</t>
    </rPh>
    <rPh sb="3" eb="5">
      <t>ジュウトウ</t>
    </rPh>
    <rPh sb="5" eb="7">
      <t>ウチワケ</t>
    </rPh>
    <phoneticPr fontId="5"/>
  </si>
  <si>
    <t>円</t>
    <rPh sb="0" eb="1">
      <t>エン</t>
    </rPh>
    <phoneticPr fontId="5"/>
  </si>
  <si>
    <t>円＝次年度への持越（残高）</t>
    <rPh sb="0" eb="1">
      <t>エン</t>
    </rPh>
    <phoneticPr fontId="5"/>
  </si>
  <si>
    <t>円－</t>
    <rPh sb="0" eb="1">
      <t>エン</t>
    </rPh>
    <phoneticPr fontId="5"/>
  </si>
  <si>
    <t>収入</t>
    <rPh sb="0" eb="2">
      <t>シュウニュウ</t>
    </rPh>
    <phoneticPr fontId="5"/>
  </si>
  <si>
    <t>合計</t>
    <phoneticPr fontId="5"/>
  </si>
  <si>
    <t>８.返還</t>
    <rPh sb="2" eb="4">
      <t>ヘンカン</t>
    </rPh>
    <phoneticPr fontId="5"/>
  </si>
  <si>
    <t>７.その他支出</t>
    <rPh sb="4" eb="5">
      <t>タ</t>
    </rPh>
    <rPh sb="5" eb="7">
      <t>シシュツ</t>
    </rPh>
    <phoneticPr fontId="5"/>
  </si>
  <si>
    <t>６.外注費</t>
    <rPh sb="2" eb="5">
      <t>ガイチュウヒ</t>
    </rPh>
    <phoneticPr fontId="5"/>
  </si>
  <si>
    <t>５.購入・リース費</t>
    <rPh sb="2" eb="4">
      <t>コウニュウ</t>
    </rPh>
    <rPh sb="8" eb="9">
      <t>ヒ</t>
    </rPh>
    <phoneticPr fontId="5"/>
  </si>
  <si>
    <t>４.日当</t>
    <rPh sb="2" eb="4">
      <t>ニットウ</t>
    </rPh>
    <phoneticPr fontId="5"/>
  </si>
  <si>
    <t>備考</t>
    <rPh sb="0" eb="2">
      <t>ビコウ</t>
    </rPh>
    <phoneticPr fontId="5"/>
  </si>
  <si>
    <t>減</t>
    <rPh sb="0" eb="1">
      <t>ゲン</t>
    </rPh>
    <phoneticPr fontId="5"/>
  </si>
  <si>
    <t>増</t>
    <rPh sb="0" eb="1">
      <t>ゾウ</t>
    </rPh>
    <phoneticPr fontId="5"/>
  </si>
  <si>
    <t>予算</t>
    <rPh sb="0" eb="2">
      <t>ヨサン</t>
    </rPh>
    <phoneticPr fontId="5"/>
  </si>
  <si>
    <t>決算</t>
    <rPh sb="0" eb="2">
      <t>ケッサン</t>
    </rPh>
    <phoneticPr fontId="5"/>
  </si>
  <si>
    <t>支出</t>
  </si>
  <si>
    <t>合計</t>
    <phoneticPr fontId="5"/>
  </si>
  <si>
    <t>３.利子等</t>
    <rPh sb="2" eb="4">
      <t>リシ</t>
    </rPh>
    <rPh sb="4" eb="5">
      <t>トウ</t>
    </rPh>
    <phoneticPr fontId="5"/>
  </si>
  <si>
    <t>２.交付金</t>
    <rPh sb="2" eb="5">
      <t>コウフキン</t>
    </rPh>
    <phoneticPr fontId="5"/>
  </si>
  <si>
    <t>１.前年度持越</t>
    <rPh sb="2" eb="5">
      <t>ゼンネンド</t>
    </rPh>
    <rPh sb="5" eb="7">
      <t>モチコシ</t>
    </rPh>
    <phoneticPr fontId="5"/>
  </si>
  <si>
    <t>収入</t>
  </si>
  <si>
    <t>２．資源向上（長寿命化）</t>
    <phoneticPr fontId="5"/>
  </si>
  <si>
    <t>合計</t>
    <phoneticPr fontId="5"/>
  </si>
  <si>
    <t>合計</t>
    <phoneticPr fontId="5"/>
  </si>
  <si>
    <t>1．農地維持・資源向上（共同）</t>
    <rPh sb="12" eb="14">
      <t>キョウドウ</t>
    </rPh>
    <phoneticPr fontId="5"/>
  </si>
  <si>
    <t>多面的機能支払交付金</t>
    <phoneticPr fontId="5"/>
  </si>
  <si>
    <t>収支決算書</t>
  </si>
  <si>
    <t>印刷はプレビューで確認して、文字がすべて見えるように行の高さを調整すること</t>
    <rPh sb="9" eb="11">
      <t>カクニン</t>
    </rPh>
    <rPh sb="14" eb="16">
      <t>モジ</t>
    </rPh>
    <rPh sb="20" eb="21">
      <t>ミ</t>
    </rPh>
    <rPh sb="26" eb="27">
      <t>ギョウ</t>
    </rPh>
    <rPh sb="28" eb="29">
      <t>タカ</t>
    </rPh>
    <rPh sb="31" eb="33">
      <t>チョウセイ</t>
    </rPh>
    <phoneticPr fontId="5"/>
  </si>
  <si>
    <t>印刷は「ページ設定」→「シート」→「白黒印刷」にチェックをいれ、白黒で印刷すること。</t>
    <phoneticPr fontId="5"/>
  </si>
  <si>
    <t>※金銭出納簿の代用。転記にあたっては間違いのないよう注意</t>
    <rPh sb="1" eb="3">
      <t>キンセン</t>
    </rPh>
    <rPh sb="3" eb="6">
      <t>スイトウボ</t>
    </rPh>
    <rPh sb="7" eb="9">
      <t>ダイヨウ</t>
    </rPh>
    <rPh sb="10" eb="12">
      <t>テンキ</t>
    </rPh>
    <rPh sb="18" eb="20">
      <t>マチガ</t>
    </rPh>
    <rPh sb="26" eb="28">
      <t>チュウイ</t>
    </rPh>
    <phoneticPr fontId="5"/>
  </si>
  <si>
    <t>↑リスト</t>
    <phoneticPr fontId="5"/>
  </si>
  <si>
    <t>その他</t>
    <phoneticPr fontId="5"/>
  </si>
  <si>
    <t>有識者等による研修会、検討会の開催</t>
    <phoneticPr fontId="5"/>
  </si>
  <si>
    <t>地域住民等に対する意向調査等</t>
    <phoneticPr fontId="5"/>
  </si>
  <si>
    <t>集落外住民や地域住民との意見交換等</t>
    <phoneticPr fontId="5"/>
  </si>
  <si>
    <t>不在村地主との連絡体制の整備等</t>
    <phoneticPr fontId="5"/>
  </si>
  <si>
    <t>農業者に対する意向調査、現地調査</t>
    <phoneticPr fontId="5"/>
  </si>
  <si>
    <t>農業者の検討会の開催</t>
    <phoneticPr fontId="5"/>
  </si>
  <si>
    <t>↓リスト</t>
    <phoneticPr fontId="5"/>
  </si>
  <si>
    <t>➀</t>
    <phoneticPr fontId="5"/>
  </si>
  <si>
    <t>実施計画</t>
    <rPh sb="0" eb="2">
      <t>ジッシ</t>
    </rPh>
    <rPh sb="2" eb="4">
      <t>ケイカク</t>
    </rPh>
    <phoneticPr fontId="5"/>
  </si>
  <si>
    <t>取組</t>
    <phoneticPr fontId="5"/>
  </si>
  <si>
    <t>－</t>
    <phoneticPr fontId="5"/>
  </si>
  <si>
    <t xml:space="preserve"> 広報活動</t>
    <phoneticPr fontId="5"/>
  </si>
  <si>
    <t>都道府県、市町村が特に認める活動</t>
    <phoneticPr fontId="5"/>
  </si>
  <si>
    <t>農村文化の伝承を通じた農村ｺﾐｭﾆﾃｨの強化</t>
    <phoneticPr fontId="5"/>
  </si>
  <si>
    <t>医療・福祉との連携</t>
    <phoneticPr fontId="5"/>
  </si>
  <si>
    <t>農村環境保全活動の幅広い展開</t>
    <phoneticPr fontId="5"/>
  </si>
  <si>
    <t>防災・減災力の強化</t>
    <phoneticPr fontId="5"/>
  </si>
  <si>
    <t>地域住民による直営施工</t>
    <phoneticPr fontId="5"/>
  </si>
  <si>
    <t xml:space="preserve"> 農地周りの環境改善活動の強化</t>
    <phoneticPr fontId="5"/>
  </si>
  <si>
    <t>遊休農地の有効活用</t>
    <phoneticPr fontId="5"/>
  </si>
  <si>
    <t>啓発・普及</t>
    <phoneticPr fontId="5"/>
  </si>
  <si>
    <t>機能診断により決定</t>
    <rPh sb="0" eb="2">
      <t>キノウ</t>
    </rPh>
    <rPh sb="2" eb="4">
      <t>シンダン</t>
    </rPh>
    <rPh sb="7" eb="9">
      <t>ケッテイ</t>
    </rPh>
    <phoneticPr fontId="5"/>
  </si>
  <si>
    <t>－</t>
  </si>
  <si>
    <t>見回り、応急措置</t>
    <rPh sb="0" eb="2">
      <t>ミマワ</t>
    </rPh>
    <rPh sb="4" eb="6">
      <t>オウキュウ</t>
    </rPh>
    <rPh sb="6" eb="8">
      <t>ソチ</t>
    </rPh>
    <phoneticPr fontId="5"/>
  </si>
  <si>
    <t>洪水、台風、地震発生後</t>
    <rPh sb="0" eb="2">
      <t>コウズイ</t>
    </rPh>
    <rPh sb="3" eb="5">
      <t>タイフウ</t>
    </rPh>
    <rPh sb="6" eb="8">
      <t>ジシン</t>
    </rPh>
    <rPh sb="8" eb="10">
      <t>ハッセイ</t>
    </rPh>
    <rPh sb="10" eb="11">
      <t>ゴ</t>
    </rPh>
    <phoneticPr fontId="5"/>
  </si>
  <si>
    <t>点検により決定</t>
    <rPh sb="0" eb="2">
      <t>テンケン</t>
    </rPh>
    <rPh sb="5" eb="7">
      <t>ケッテイ</t>
    </rPh>
    <phoneticPr fontId="5"/>
  </si>
  <si>
    <t>点検の結果決定</t>
    <rPh sb="0" eb="2">
      <t>テンケン</t>
    </rPh>
    <rPh sb="3" eb="5">
      <t>ケッカ</t>
    </rPh>
    <rPh sb="5" eb="7">
      <t>ケッテイ</t>
    </rPh>
    <phoneticPr fontId="5"/>
  </si>
  <si>
    <t>※様式1-3（別紙1）の代用。転記誤りのないよう注意。</t>
    <rPh sb="1" eb="3">
      <t>ヨウシキ</t>
    </rPh>
    <rPh sb="7" eb="9">
      <t>ベッシ</t>
    </rPh>
    <rPh sb="12" eb="14">
      <t>ダイヨウ</t>
    </rPh>
    <rPh sb="15" eb="17">
      <t>テンキ</t>
    </rPh>
    <rPh sb="17" eb="18">
      <t>アヤマ</t>
    </rPh>
    <rPh sb="24" eb="26">
      <t>チュウイ</t>
    </rPh>
    <phoneticPr fontId="5"/>
  </si>
  <si>
    <t>返還金</t>
    <rPh sb="0" eb="2">
      <t>ヘンカン</t>
    </rPh>
    <rPh sb="2" eb="3">
      <t>キン</t>
    </rPh>
    <phoneticPr fontId="34"/>
  </si>
  <si>
    <t>返還</t>
    <rPh sb="0" eb="2">
      <t>ヘンカン</t>
    </rPh>
    <phoneticPr fontId="5"/>
  </si>
  <si>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34"/>
  </si>
  <si>
    <t>その他支出</t>
    <rPh sb="2" eb="3">
      <t>タ</t>
    </rPh>
    <rPh sb="3" eb="5">
      <t>シシュツ</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</si>
  <si>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34"/>
  </si>
  <si>
    <t>外注費</t>
    <rPh sb="0" eb="3">
      <t>ガイチュウヒ</t>
    </rPh>
    <phoneticPr fontId="5"/>
  </si>
  <si>
    <t>資材（砕石、砂利、ｾﾒﾝﾄなど）の購入費、活動に必要な機械（草刈り機など）の購入費、パソコンなどのリース費、車両、機械等の借り上げ費、花の種、苗代など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1" eb="62">
      <t>カ</t>
    </rPh>
    <rPh sb="63" eb="64">
      <t>ア</t>
    </rPh>
    <rPh sb="65" eb="66">
      <t>ヒ</t>
    </rPh>
    <rPh sb="67" eb="68">
      <t>ハナ</t>
    </rPh>
    <rPh sb="69" eb="70">
      <t>タネ</t>
    </rPh>
    <rPh sb="71" eb="73">
      <t>ナエダイ</t>
    </rPh>
    <phoneticPr fontId="34"/>
  </si>
  <si>
    <t>購入・リース費</t>
    <rPh sb="0" eb="2">
      <t>コウニュウ</t>
    </rPh>
    <rPh sb="6" eb="7">
      <t>ヒ</t>
    </rPh>
    <phoneticPr fontId="5"/>
  </si>
  <si>
    <t>活動参加者に対して支払った日当</t>
    <rPh sb="0" eb="2">
      <t>カツドウ</t>
    </rPh>
    <rPh sb="2" eb="5">
      <t>サンカシャ</t>
    </rPh>
    <rPh sb="6" eb="7">
      <t>タイ</t>
    </rPh>
    <rPh sb="9" eb="11">
      <t>シハラ</t>
    </rPh>
    <rPh sb="13" eb="15">
      <t>ニットウ</t>
    </rPh>
    <phoneticPr fontId="34"/>
  </si>
  <si>
    <t>日当</t>
    <rPh sb="0" eb="2">
      <t>ニットウ</t>
    </rPh>
    <phoneticPr fontId="5"/>
  </si>
  <si>
    <t>利子等、構成員による活動資金の立替金</t>
    <rPh sb="0" eb="2">
      <t>リシ</t>
    </rPh>
    <rPh sb="2" eb="3">
      <t>トウ</t>
    </rPh>
    <rPh sb="4" eb="7">
      <t>コウセイイン</t>
    </rPh>
    <rPh sb="10" eb="12">
      <t>カツドウ</t>
    </rPh>
    <rPh sb="12" eb="14">
      <t>シキン</t>
    </rPh>
    <rPh sb="15" eb="18">
      <t>タテカエキン</t>
    </rPh>
    <phoneticPr fontId="3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</si>
  <si>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34"/>
  </si>
  <si>
    <t>前年度からの持越金</t>
    <rPh sb="0" eb="3">
      <t>ゼンネンド</t>
    </rPh>
    <rPh sb="6" eb="8">
      <t>モチコシ</t>
    </rPh>
    <rPh sb="8" eb="9">
      <t>キン</t>
    </rPh>
    <phoneticPr fontId="34"/>
  </si>
  <si>
    <t>前年度持越</t>
    <rPh sb="0" eb="3">
      <t>ゼンネンド</t>
    </rPh>
    <rPh sb="3" eb="5">
      <t>モチコシ</t>
    </rPh>
    <phoneticPr fontId="5"/>
  </si>
  <si>
    <t>内　　　容　       （例）</t>
    <rPh sb="0" eb="1">
      <t>ウチ</t>
    </rPh>
    <rPh sb="4" eb="5">
      <t>カタチ</t>
    </rPh>
    <rPh sb="14" eb="15">
      <t>レイ</t>
    </rPh>
    <phoneticPr fontId="34"/>
  </si>
  <si>
    <t>費目</t>
    <rPh sb="0" eb="2">
      <t>ヒモク</t>
    </rPh>
    <phoneticPr fontId="34"/>
  </si>
  <si>
    <t>番号</t>
    <rPh sb="0" eb="2">
      <t>バンゴウ</t>
    </rPh>
    <phoneticPr fontId="34"/>
  </si>
  <si>
    <t>（パソコン、プリンター　等）</t>
    <phoneticPr fontId="5"/>
  </si>
  <si>
    <t>1か月当たり</t>
    <rPh sb="2" eb="3">
      <t>ゲツ</t>
    </rPh>
    <rPh sb="3" eb="4">
      <t>ア</t>
    </rPh>
    <phoneticPr fontId="5"/>
  </si>
  <si>
    <t>事務器</t>
    <rPh sb="0" eb="2">
      <t>ジム</t>
    </rPh>
    <rPh sb="2" eb="3">
      <t>キ</t>
    </rPh>
    <phoneticPr fontId="5"/>
  </si>
  <si>
    <t>（トラクター　等）</t>
    <phoneticPr fontId="5"/>
  </si>
  <si>
    <t>１時間当たり</t>
    <rPh sb="1" eb="3">
      <t>ジカン</t>
    </rPh>
    <rPh sb="3" eb="4">
      <t>ア</t>
    </rPh>
    <phoneticPr fontId="5"/>
  </si>
  <si>
    <t>作業機械</t>
    <phoneticPr fontId="5"/>
  </si>
  <si>
    <t>円 －</t>
    <rPh sb="0" eb="1">
      <t>エン</t>
    </rPh>
    <phoneticPr fontId="5"/>
  </si>
  <si>
    <t>軽ﾄﾗｯｸ</t>
    <phoneticPr fontId="5"/>
  </si>
  <si>
    <t xml:space="preserve"> 支出</t>
    <phoneticPr fontId="5"/>
  </si>
  <si>
    <t>（機械損料）</t>
    <phoneticPr fontId="5"/>
  </si>
  <si>
    <t>草刈機</t>
    <phoneticPr fontId="5"/>
  </si>
  <si>
    <t>借上料　</t>
    <rPh sb="0" eb="2">
      <t>カリア</t>
    </rPh>
    <rPh sb="2" eb="3">
      <t>リョウ</t>
    </rPh>
    <phoneticPr fontId="5"/>
  </si>
  <si>
    <t>合計</t>
    <phoneticPr fontId="5"/>
  </si>
  <si>
    <t>合計</t>
    <phoneticPr fontId="5"/>
  </si>
  <si>
    <t>（会議、研修、普通作業以外の作業　等）</t>
    <phoneticPr fontId="5"/>
  </si>
  <si>
    <t>軽作業</t>
    <phoneticPr fontId="5"/>
  </si>
  <si>
    <t>（草刈、泥上げ、敷砂利、施設の補修　等）</t>
    <phoneticPr fontId="5"/>
  </si>
  <si>
    <t>普通作業</t>
    <phoneticPr fontId="5"/>
  </si>
  <si>
    <t>作業内容</t>
    <rPh sb="0" eb="2">
      <t>サギョウ</t>
    </rPh>
    <rPh sb="2" eb="4">
      <t>ナイヨウ</t>
    </rPh>
    <phoneticPr fontId="5"/>
  </si>
  <si>
    <t>単位</t>
    <phoneticPr fontId="5"/>
  </si>
  <si>
    <t>上限単価</t>
    <phoneticPr fontId="5"/>
  </si>
  <si>
    <t>分類</t>
    <rPh sb="0" eb="2">
      <t>ブンルイ</t>
    </rPh>
    <phoneticPr fontId="5"/>
  </si>
  <si>
    <t>単価表</t>
    <rPh sb="0" eb="2">
      <t>タンカ</t>
    </rPh>
    <rPh sb="2" eb="3">
      <t>ヒョウ</t>
    </rPh>
    <phoneticPr fontId="5"/>
  </si>
  <si>
    <t>合　　計</t>
    <phoneticPr fontId="35"/>
  </si>
  <si>
    <t>総会　※日当なし</t>
    <rPh sb="0" eb="2">
      <t>ソウカイ</t>
    </rPh>
    <rPh sb="4" eb="6">
      <t>ニットウ</t>
    </rPh>
    <phoneticPr fontId="5"/>
  </si>
  <si>
    <t>4月</t>
  </si>
  <si>
    <t>回</t>
  </si>
  <si>
    <t>×</t>
  </si>
  <si>
    <t>人</t>
  </si>
  <si>
    <t>時間</t>
  </si>
  <si>
    <t>×</t>
    <phoneticPr fontId="5"/>
  </si>
  <si>
    <t>円</t>
  </si>
  <si>
    <t>役員会（軽作業）日当</t>
    <phoneticPr fontId="5"/>
  </si>
  <si>
    <t>日当</t>
  </si>
  <si>
    <t>4～3月</t>
    <rPh sb="3" eb="4">
      <t>ガツ</t>
    </rPh>
    <phoneticPr fontId="5"/>
  </si>
  <si>
    <t>　　　消耗品</t>
    <phoneticPr fontId="5"/>
  </si>
  <si>
    <t>その他</t>
  </si>
  <si>
    <t>か月</t>
    <rPh sb="1" eb="2">
      <t>ゲツ</t>
    </rPh>
    <phoneticPr fontId="5"/>
  </si>
  <si>
    <t>　　　借上（ﾊﾟｿｺﾝ、ﾌﾟﾘﾝﾀ）</t>
    <phoneticPr fontId="5"/>
  </si>
  <si>
    <t>購入・ﾘｰｽ費</t>
  </si>
  <si>
    <t>事務（軽作業）日当</t>
    <phoneticPr fontId="5"/>
  </si>
  <si>
    <t>見回り（普通作業）日当</t>
    <rPh sb="4" eb="6">
      <t>フツウ</t>
    </rPh>
    <phoneticPr fontId="5"/>
  </si>
  <si>
    <t>発生時</t>
    <rPh sb="0" eb="2">
      <t>ハッセイ</t>
    </rPh>
    <rPh sb="2" eb="3">
      <t>ジ</t>
    </rPh>
    <phoneticPr fontId="5"/>
  </si>
  <si>
    <t>×</t>
    <phoneticPr fontId="5"/>
  </si>
  <si>
    <t>検討会（軽作業）日当</t>
    <phoneticPr fontId="5"/>
  </si>
  <si>
    <t>下旬</t>
  </si>
  <si>
    <t>3月</t>
  </si>
  <si>
    <t>×</t>
    <phoneticPr fontId="5"/>
  </si>
  <si>
    <t>研修（軽作業）日当</t>
    <rPh sb="3" eb="4">
      <t>ケイ</t>
    </rPh>
    <phoneticPr fontId="5"/>
  </si>
  <si>
    <t>上旬</t>
  </si>
  <si>
    <t>9月</t>
  </si>
  <si>
    <t>　　　配置　（軽作業）日当</t>
    <rPh sb="7" eb="10">
      <t>ケイサギョウ</t>
    </rPh>
    <phoneticPr fontId="5"/>
  </si>
  <si>
    <t>部</t>
    <rPh sb="0" eb="1">
      <t>ブ</t>
    </rPh>
    <phoneticPr fontId="5"/>
  </si>
  <si>
    <t>広報紙作成　外注　印刷</t>
    <phoneticPr fontId="5"/>
  </si>
  <si>
    <t>外注費</t>
  </si>
  <si>
    <t>11月</t>
  </si>
  <si>
    <t>　　　　　　処分費</t>
    <phoneticPr fontId="5"/>
  </si>
  <si>
    <t>植栽片付け（普通作業）　日当</t>
    <phoneticPr fontId="5"/>
  </si>
  <si>
    <t>　　　　　お茶（熱中症対策）</t>
    <phoneticPr fontId="5"/>
  </si>
  <si>
    <t>　　　　　図書カード</t>
    <phoneticPr fontId="5"/>
  </si>
  <si>
    <t>植栽活動（普通作業）日当</t>
    <phoneticPr fontId="5"/>
  </si>
  <si>
    <t>　　　　　資材購入　花苗ほか</t>
    <phoneticPr fontId="5"/>
  </si>
  <si>
    <t>10月</t>
  </si>
  <si>
    <t>台</t>
  </si>
  <si>
    <t>日</t>
  </si>
  <si>
    <t>　　　　　機械借上</t>
    <phoneticPr fontId="5"/>
  </si>
  <si>
    <t>中旬</t>
  </si>
  <si>
    <t>6月</t>
  </si>
  <si>
    <t>植栽準備（普通作業）日当</t>
    <phoneticPr fontId="5"/>
  </si>
  <si>
    <t>水田からの濁水管理（普通作業）日当</t>
    <phoneticPr fontId="5"/>
  </si>
  <si>
    <t>5月</t>
  </si>
  <si>
    <t>　　　　　　　　　資材購入　目地材ほか</t>
    <phoneticPr fontId="5"/>
  </si>
  <si>
    <t>○○水路の目地詰め（普通作業）日当</t>
    <phoneticPr fontId="5"/>
  </si>
  <si>
    <t>ｍ</t>
    <phoneticPr fontId="5"/>
  </si>
  <si>
    <t>畦畔の再構築　外注</t>
    <phoneticPr fontId="5"/>
  </si>
  <si>
    <t>　　　　資材購入　砂利</t>
    <phoneticPr fontId="5"/>
  </si>
  <si>
    <t>砂利敷（普通作業）日当</t>
    <phoneticPr fontId="5"/>
  </si>
  <si>
    <t>ゲート雪囲い（普通作業）日当</t>
    <rPh sb="3" eb="5">
      <t>ユキガコ</t>
    </rPh>
    <rPh sb="7" eb="9">
      <t>フツウ</t>
    </rPh>
    <phoneticPr fontId="5"/>
  </si>
  <si>
    <t>泥上げ（普通作業）日当</t>
    <rPh sb="0" eb="1">
      <t>ドロ</t>
    </rPh>
    <rPh sb="1" eb="2">
      <t>ア</t>
    </rPh>
    <rPh sb="4" eb="6">
      <t>フツウ</t>
    </rPh>
    <rPh sb="6" eb="8">
      <t>サギョウ</t>
    </rPh>
    <phoneticPr fontId="5"/>
  </si>
  <si>
    <t>本</t>
    <rPh sb="0" eb="1">
      <t>ホン</t>
    </rPh>
    <phoneticPr fontId="5"/>
  </si>
  <si>
    <t>　　　お茶（熱中症対策）</t>
    <rPh sb="4" eb="5">
      <t>チャ</t>
    </rPh>
    <phoneticPr fontId="5"/>
  </si>
  <si>
    <t>　　　機械借上</t>
    <phoneticPr fontId="5"/>
  </si>
  <si>
    <t>　　　　　　　　　　</t>
    <phoneticPr fontId="5"/>
  </si>
  <si>
    <t>8月</t>
  </si>
  <si>
    <t>草刈（普通作業）日当</t>
    <rPh sb="0" eb="2">
      <t>クサカリ</t>
    </rPh>
    <rPh sb="3" eb="5">
      <t>フツウ</t>
    </rPh>
    <rPh sb="5" eb="7">
      <t>サギョウ</t>
    </rPh>
    <phoneticPr fontId="5"/>
  </si>
  <si>
    <t>7月</t>
  </si>
  <si>
    <t>　　　　　　　機械借上</t>
    <phoneticPr fontId="5"/>
  </si>
  <si>
    <t>○○農地草刈（普通作業）日当</t>
    <rPh sb="2" eb="4">
      <t>ノウチ</t>
    </rPh>
    <rPh sb="4" eb="6">
      <t>クサカリ</t>
    </rPh>
    <rPh sb="7" eb="9">
      <t>フツウ</t>
    </rPh>
    <rPh sb="9" eb="11">
      <t>サギョウ</t>
    </rPh>
    <phoneticPr fontId="5"/>
  </si>
  <si>
    <t>計画策定（軽作業）</t>
    <rPh sb="5" eb="6">
      <t>ケイ</t>
    </rPh>
    <phoneticPr fontId="5"/>
  </si>
  <si>
    <t>※次年度分</t>
    <phoneticPr fontId="5"/>
  </si>
  <si>
    <t>現地確認、記録整理（軽作業）</t>
    <rPh sb="0" eb="2">
      <t>ゲンチ</t>
    </rPh>
    <rPh sb="2" eb="4">
      <t>カクニン</t>
    </rPh>
    <rPh sb="10" eb="11">
      <t>ケイ</t>
    </rPh>
    <rPh sb="11" eb="13">
      <t>サギョウ</t>
    </rPh>
    <phoneticPr fontId="5"/>
  </si>
  <si>
    <t>現地確認（軽作業）</t>
    <rPh sb="0" eb="2">
      <t>ゲンチ</t>
    </rPh>
    <rPh sb="2" eb="4">
      <t>カクニン</t>
    </rPh>
    <rPh sb="5" eb="6">
      <t>ケイ</t>
    </rPh>
    <rPh sb="6" eb="8">
      <t>サギョウ</t>
    </rPh>
    <phoneticPr fontId="5"/>
  </si>
  <si>
    <t>項目</t>
    <rPh sb="0" eb="2">
      <t>コウモク</t>
    </rPh>
    <phoneticPr fontId="35"/>
  </si>
  <si>
    <t>×</t>
    <phoneticPr fontId="35"/>
  </si>
  <si>
    <t>×</t>
    <phoneticPr fontId="35"/>
  </si>
  <si>
    <t>×</t>
    <phoneticPr fontId="35"/>
  </si>
  <si>
    <t>円</t>
    <phoneticPr fontId="35"/>
  </si>
  <si>
    <t>単価</t>
    <rPh sb="0" eb="2">
      <t>タンカ</t>
    </rPh>
    <phoneticPr fontId="35"/>
  </si>
  <si>
    <t>内容</t>
    <phoneticPr fontId="35"/>
  </si>
  <si>
    <t>支出費目</t>
    <rPh sb="0" eb="2">
      <t>シシュツ</t>
    </rPh>
    <rPh sb="2" eb="4">
      <t>ヒモク</t>
    </rPh>
    <phoneticPr fontId="35"/>
  </si>
  <si>
    <t>合計</t>
    <rPh sb="0" eb="2">
      <t>ゴウケイ</t>
    </rPh>
    <phoneticPr fontId="35"/>
  </si>
  <si>
    <t>経　費　内　訳</t>
    <rPh sb="0" eb="1">
      <t>ヘ</t>
    </rPh>
    <rPh sb="2" eb="3">
      <t>ヒ</t>
    </rPh>
    <rPh sb="4" eb="5">
      <t>ウチ</t>
    </rPh>
    <rPh sb="6" eb="7">
      <t>ヤク</t>
    </rPh>
    <phoneticPr fontId="5"/>
  </si>
  <si>
    <t>その他</t>
    <rPh sb="2" eb="3">
      <t>タ</t>
    </rPh>
    <phoneticPr fontId="5"/>
  </si>
  <si>
    <t>外注費</t>
    <phoneticPr fontId="5"/>
  </si>
  <si>
    <t>購入・ﾘｰｽ費</t>
    <rPh sb="0" eb="2">
      <t>コウニュウ</t>
    </rPh>
    <rPh sb="6" eb="7">
      <t>ヒ</t>
    </rPh>
    <phoneticPr fontId="5"/>
  </si>
  <si>
    <t>支払区分</t>
    <rPh sb="0" eb="2">
      <t>シハライ</t>
    </rPh>
    <rPh sb="2" eb="4">
      <t>クブン</t>
    </rPh>
    <phoneticPr fontId="5"/>
  </si>
  <si>
    <t>支　出　計　画</t>
    <rPh sb="0" eb="1">
      <t>シ</t>
    </rPh>
    <rPh sb="2" eb="3">
      <t>デ</t>
    </rPh>
    <rPh sb="4" eb="5">
      <t>ケイ</t>
    </rPh>
    <rPh sb="6" eb="7">
      <t>ガ</t>
    </rPh>
    <phoneticPr fontId="5"/>
  </si>
  <si>
    <t>活動内容</t>
    <rPh sb="0" eb="2">
      <t>カツドウ</t>
    </rPh>
    <rPh sb="2" eb="4">
      <t>ナイヨウ</t>
    </rPh>
    <phoneticPr fontId="5"/>
  </si>
  <si>
    <t>取組番号</t>
    <rPh sb="0" eb="2">
      <t>トリクミ</t>
    </rPh>
    <rPh sb="2" eb="4">
      <t>バンゴウ</t>
    </rPh>
    <phoneticPr fontId="5"/>
  </si>
  <si>
    <t>実施時期</t>
    <phoneticPr fontId="5"/>
  </si>
  <si>
    <t>※印刷は「ページ設定」→「白黒印刷」で行うこと。</t>
    <rPh sb="1" eb="3">
      <t>インサツ</t>
    </rPh>
    <rPh sb="8" eb="10">
      <t>セッテイ</t>
    </rPh>
    <rPh sb="13" eb="15">
      <t>シロクロ</t>
    </rPh>
    <rPh sb="15" eb="17">
      <t>インサツ</t>
    </rPh>
    <rPh sb="19" eb="20">
      <t>オコナ</t>
    </rPh>
    <phoneticPr fontId="35"/>
  </si>
  <si>
    <t>日当</t>
    <rPh sb="0" eb="2">
      <t>ニットウ</t>
    </rPh>
    <phoneticPr fontId="34"/>
  </si>
  <si>
    <t xml:space="preserve"> 支出</t>
    <phoneticPr fontId="5"/>
  </si>
  <si>
    <t>合計</t>
    <phoneticPr fontId="5"/>
  </si>
  <si>
    <t>合　　計</t>
    <phoneticPr fontId="35"/>
  </si>
  <si>
    <t>総会　※支出なし</t>
    <phoneticPr fontId="5"/>
  </si>
  <si>
    <t>完成検査　※支出なし</t>
    <phoneticPr fontId="5"/>
  </si>
  <si>
    <t>①Ｕ字フリューム更新（〇〇水路　××ｍ）</t>
    <phoneticPr fontId="5"/>
  </si>
  <si>
    <t>見積徴取　※支出なし</t>
    <rPh sb="0" eb="2">
      <t>ミツ</t>
    </rPh>
    <rPh sb="2" eb="4">
      <t>チョウシュ</t>
    </rPh>
    <rPh sb="6" eb="8">
      <t>シシュツ</t>
    </rPh>
    <phoneticPr fontId="35"/>
  </si>
  <si>
    <t>×</t>
    <phoneticPr fontId="35"/>
  </si>
  <si>
    <t>×</t>
    <phoneticPr fontId="35"/>
  </si>
  <si>
    <t>×</t>
    <phoneticPr fontId="35"/>
  </si>
  <si>
    <t>円</t>
    <phoneticPr fontId="35"/>
  </si>
  <si>
    <t>内容</t>
    <phoneticPr fontId="35"/>
  </si>
  <si>
    <t>外注費</t>
    <phoneticPr fontId="5"/>
  </si>
  <si>
    <t>実施時期</t>
    <phoneticPr fontId="5"/>
  </si>
  <si>
    <t>①</t>
    <phoneticPr fontId="5"/>
  </si>
  <si>
    <t>事業費充当計画</t>
    <rPh sb="0" eb="3">
      <t>ジギョウヒ</t>
    </rPh>
    <rPh sb="3" eb="5">
      <t>ジュウトウ</t>
    </rPh>
    <rPh sb="5" eb="7">
      <t>ケイカク</t>
    </rPh>
    <phoneticPr fontId="5"/>
  </si>
  <si>
    <t>多面的機能支払交付金</t>
    <phoneticPr fontId="5"/>
  </si>
  <si>
    <t>収支予算内訳書
(長寿命化）</t>
    <rPh sb="2" eb="4">
      <t>ヨサン</t>
    </rPh>
    <rPh sb="4" eb="6">
      <t>ウチワケ</t>
    </rPh>
    <rPh sb="6" eb="7">
      <t>ショ</t>
    </rPh>
    <rPh sb="9" eb="13">
      <t>チョウジュミョウカ</t>
    </rPh>
    <phoneticPr fontId="5"/>
  </si>
  <si>
    <t>※長寿命化の予算充当内訳書。決算書を参照して作成。</t>
    <rPh sb="1" eb="5">
      <t>チョウジュミョウカ</t>
    </rPh>
    <rPh sb="6" eb="8">
      <t>ヨサン</t>
    </rPh>
    <rPh sb="8" eb="10">
      <t>ジュウトウ</t>
    </rPh>
    <rPh sb="10" eb="12">
      <t>ウチワケ</t>
    </rPh>
    <rPh sb="12" eb="13">
      <t>ショ</t>
    </rPh>
    <rPh sb="14" eb="16">
      <t>ケッサン</t>
    </rPh>
    <rPh sb="16" eb="17">
      <t>ショ</t>
    </rPh>
    <rPh sb="18" eb="20">
      <t>サンショウ</t>
    </rPh>
    <rPh sb="22" eb="24">
      <t>サクセイ</t>
    </rPh>
    <phoneticPr fontId="5"/>
  </si>
  <si>
    <t>この線より上に行を挿入してください。</t>
  </si>
  <si>
    <t>66  ため池（附帯施設）の更新等</t>
    <rPh sb="6" eb="7">
      <t>イケ</t>
    </rPh>
    <rPh sb="8" eb="10">
      <t>フタイ</t>
    </rPh>
    <rPh sb="10" eb="12">
      <t>シセツ</t>
    </rPh>
    <rPh sb="14" eb="16">
      <t>コウシン</t>
    </rPh>
    <rPh sb="16" eb="17">
      <t>トウ</t>
    </rPh>
    <phoneticPr fontId="1"/>
  </si>
  <si>
    <t>65  ため池の補修</t>
    <rPh sb="6" eb="7">
      <t>イケ</t>
    </rPh>
    <rPh sb="8" eb="10">
      <t>ホシュウ</t>
    </rPh>
    <phoneticPr fontId="1"/>
  </si>
  <si>
    <t>64  農道の更新等</t>
    <rPh sb="4" eb="6">
      <t>ノウドウ</t>
    </rPh>
    <rPh sb="7" eb="9">
      <t>コウシン</t>
    </rPh>
    <rPh sb="9" eb="10">
      <t>トウ</t>
    </rPh>
    <phoneticPr fontId="1"/>
  </si>
  <si>
    <t>63  農道の補修</t>
    <rPh sb="4" eb="6">
      <t>ノウドウ</t>
    </rPh>
    <rPh sb="7" eb="9">
      <t>ホシュウ</t>
    </rPh>
    <phoneticPr fontId="1"/>
  </si>
  <si>
    <t>62  水路の更新等</t>
    <rPh sb="4" eb="6">
      <t>スイロ</t>
    </rPh>
    <rPh sb="7" eb="9">
      <t>コウシン</t>
    </rPh>
    <rPh sb="9" eb="10">
      <t>トウ</t>
    </rPh>
    <phoneticPr fontId="1"/>
  </si>
  <si>
    <t>61  水路の補修</t>
    <rPh sb="4" eb="6">
      <t>スイロ</t>
    </rPh>
    <rPh sb="7" eb="9">
      <t>ホシュウ</t>
    </rPh>
    <phoneticPr fontId="1"/>
  </si>
  <si>
    <t>Ｍ.長寿命化</t>
    <rPh sb="2" eb="6">
      <t>チョウジュミョウカ</t>
    </rPh>
    <phoneticPr fontId="5"/>
  </si>
  <si>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</si>
  <si>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59  都道府県、市町村が特に認める活動</t>
    <rPh sb="4" eb="8">
      <t>トドウフケン</t>
    </rPh>
    <rPh sb="9" eb="12">
      <t>シチョウソン</t>
    </rPh>
    <rPh sb="13" eb="14">
      <t>トク</t>
    </rPh>
    <rPh sb="15" eb="16">
      <t>ミト</t>
    </rPh>
    <rPh sb="18" eb="20">
      <t>カツドウ</t>
    </rPh>
    <phoneticPr fontId="1"/>
  </si>
  <si>
    <t>59 都道府県、市町村が特に認める活動</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</si>
  <si>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</si>
  <si>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58 農村文化の伝承を通じた農村コミュニティの強化</t>
  </si>
  <si>
    <t>57  医療・福祉との連携</t>
    <rPh sb="4" eb="6">
      <t>イリョウ</t>
    </rPh>
    <rPh sb="7" eb="9">
      <t>フクシ</t>
    </rPh>
    <rPh sb="11" eb="13">
      <t>レンケイ</t>
    </rPh>
    <phoneticPr fontId="1"/>
  </si>
  <si>
    <t>56  農村環境保全活動の幅広い展開</t>
    <rPh sb="4" eb="6">
      <t>ノウソン</t>
    </rPh>
    <rPh sb="6" eb="8">
      <t>カンキョウ</t>
    </rPh>
    <rPh sb="8" eb="10">
      <t>ホゼン</t>
    </rPh>
    <rPh sb="10" eb="12">
      <t>カツドウ</t>
    </rPh>
    <rPh sb="13" eb="15">
      <t>ハバヒロ</t>
    </rPh>
    <rPh sb="16" eb="18">
      <t>テンカイ</t>
    </rPh>
    <phoneticPr fontId="1"/>
  </si>
  <si>
    <t>56 農村環境保全活動の幅広い展開</t>
  </si>
  <si>
    <t>55  防災・減災力の強化</t>
    <rPh sb="4" eb="6">
      <t>ボウサイ</t>
    </rPh>
    <rPh sb="7" eb="8">
      <t>ゲン</t>
    </rPh>
    <rPh sb="8" eb="9">
      <t>サイ</t>
    </rPh>
    <rPh sb="9" eb="10">
      <t>リョク</t>
    </rPh>
    <rPh sb="11" eb="13">
      <t>キョウカ</t>
    </rPh>
    <phoneticPr fontId="1"/>
  </si>
  <si>
    <t>55 防災・減災力の強化</t>
  </si>
  <si>
    <t>54  地域住民による直営施工</t>
    <rPh sb="4" eb="6">
      <t>チイキ</t>
    </rPh>
    <rPh sb="6" eb="8">
      <t>ジュウミン</t>
    </rPh>
    <rPh sb="11" eb="13">
      <t>チョクエイ</t>
    </rPh>
    <rPh sb="13" eb="15">
      <t>セコウ</t>
    </rPh>
    <phoneticPr fontId="1"/>
  </si>
  <si>
    <t>54 地域住民による直営施工</t>
  </si>
  <si>
    <t>53  農地周りの環境改善活動の強化</t>
    <rPh sb="4" eb="6">
      <t>ノウチ</t>
    </rPh>
    <rPh sb="6" eb="7">
      <t>マワ</t>
    </rPh>
    <rPh sb="9" eb="11">
      <t>カンキョウ</t>
    </rPh>
    <rPh sb="11" eb="13">
      <t>カイゼン</t>
    </rPh>
    <rPh sb="13" eb="15">
      <t>カツドウ</t>
    </rPh>
    <rPh sb="16" eb="18">
      <t>キョウカ</t>
    </rPh>
    <phoneticPr fontId="1"/>
  </si>
  <si>
    <t>52  遊休農地の有効活用</t>
    <rPh sb="4" eb="6">
      <t>ユウキュウ</t>
    </rPh>
    <rPh sb="6" eb="8">
      <t>ノウチ</t>
    </rPh>
    <rPh sb="9" eb="11">
      <t>ユウコウ</t>
    </rPh>
    <rPh sb="11" eb="13">
      <t>カツヨウ</t>
    </rPh>
    <phoneticPr fontId="1"/>
  </si>
  <si>
    <t>52 遊休農地の有効活用</t>
  </si>
  <si>
    <t>Ｌ.増進活動</t>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</si>
  <si>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</si>
  <si>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</si>
  <si>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</si>
  <si>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</si>
  <si>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</si>
  <si>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</si>
  <si>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44 その他（水質保全）</t>
    <rPh sb="5" eb="6">
      <t>タ</t>
    </rPh>
    <rPh sb="7" eb="9">
      <t>スイシツ</t>
    </rPh>
    <rPh sb="9" eb="11">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</si>
  <si>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</si>
  <si>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</si>
  <si>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41 その他（生態系保全）</t>
    <rPh sb="5" eb="6">
      <t>タ</t>
    </rPh>
    <rPh sb="7" eb="10">
      <t>セイタイケイ</t>
    </rPh>
    <rPh sb="10" eb="12">
      <t>ホゼン</t>
    </rPh>
    <phoneticPr fontId="5"/>
  </si>
  <si>
    <t>40 外来種の駆除（生態系保全）</t>
    <rPh sb="3" eb="6">
      <t>ガイライシュ</t>
    </rPh>
    <rPh sb="7" eb="9">
      <t>クジョ</t>
    </rPh>
    <rPh sb="10" eb="13">
      <t>セイタイケイ</t>
    </rPh>
    <rPh sb="13" eb="15">
      <t>ホゼン</t>
    </rPh>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</si>
  <si>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</si>
  <si>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Ｋ.農村環境保全活動</t>
    <phoneticPr fontId="5"/>
  </si>
  <si>
    <t>38 資源循環計画の策定</t>
  </si>
  <si>
    <t>37 水田貯留計画、地下水かん養計画の策定</t>
  </si>
  <si>
    <t>36 景観形成計画、生活環境保全計画の策定</t>
  </si>
  <si>
    <t>35 水質保全計画、農地保全計画の策定</t>
  </si>
  <si>
    <t>34 生物多様性保全計画の策定</t>
  </si>
  <si>
    <t>33 ため池の軽微な補修等</t>
  </si>
  <si>
    <t>32 農道の軽微な補修等</t>
  </si>
  <si>
    <t>31 水路の軽微な補修等</t>
  </si>
  <si>
    <t>30 農用地の軽微な補修等</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</si>
  <si>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</si>
  <si>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29 機能診断・補修技術等に関する研修</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</si>
  <si>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</si>
  <si>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28 年度活動計画の策定</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</si>
  <si>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</si>
  <si>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27 ため池の機能診断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</si>
  <si>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</si>
  <si>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26 農道の機能診断</t>
  </si>
  <si>
    <t>③長寿命化の項目を追加する場合</t>
    <rPh sb="1" eb="5">
      <t>チョウジュミョウカ</t>
    </rPh>
    <phoneticPr fontId="1"/>
  </si>
  <si>
    <t>25 水路の機能診断</t>
  </si>
  <si>
    <t>24 農用地の機能診断</t>
  </si>
  <si>
    <t>　　　新たに行を追加し、追加した取組を入力する。</t>
    <rPh sb="19" eb="21">
      <t>ニュウリョク</t>
    </rPh>
    <phoneticPr fontId="1"/>
  </si>
  <si>
    <t>23 その他</t>
  </si>
  <si>
    <t>13.その他の農業者以外団体</t>
    <rPh sb="5" eb="6">
      <t>タ</t>
    </rPh>
    <rPh sb="7" eb="10">
      <t>ノウギョウシャ</t>
    </rPh>
    <rPh sb="10" eb="12">
      <t>イガイ</t>
    </rPh>
    <rPh sb="12" eb="14">
      <t>ダンタイ</t>
    </rPh>
    <phoneticPr fontId="1"/>
  </si>
  <si>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</si>
  <si>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22 有識者等による研修会、検討会の開催</t>
  </si>
  <si>
    <t>12.NPO</t>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</si>
  <si>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</si>
  <si>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21 地域住民等に対する意向調査等</t>
  </si>
  <si>
    <t>11.学校・PTA</t>
    <rPh sb="3" eb="5">
      <t>ガッコウ</t>
    </rPh>
    <phoneticPr fontId="1"/>
  </si>
  <si>
    <t>20 集落外住民や地域住民との意見交換等</t>
  </si>
  <si>
    <t>10.JA</t>
    <phoneticPr fontId="1"/>
  </si>
  <si>
    <t>　５）リストの中から２）で設定したリスト名を選択し確定する。</t>
    <rPh sb="7" eb="8">
      <t>ナカ</t>
    </rPh>
    <rPh sb="13" eb="15">
      <t>セッテイ</t>
    </rPh>
    <rPh sb="20" eb="21">
      <t>メイ</t>
    </rPh>
    <rPh sb="22" eb="24">
      <t>センタク</t>
    </rPh>
    <rPh sb="25" eb="27">
      <t>カクテイ</t>
    </rPh>
    <phoneticPr fontId="1"/>
  </si>
  <si>
    <t>19 不在村地主との連絡体制の整備等</t>
  </si>
  <si>
    <t>９.土地改良区</t>
    <rPh sb="2" eb="4">
      <t>トチ</t>
    </rPh>
    <rPh sb="4" eb="7">
      <t>カイリョウク</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</si>
  <si>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</si>
  <si>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18 農業者に対する意向調査、現地調査</t>
  </si>
  <si>
    <t>８.子供会</t>
    <rPh sb="2" eb="5">
      <t>コドモカイ</t>
    </rPh>
    <phoneticPr fontId="1"/>
  </si>
  <si>
    <t>　　　　「データ」タブの「データの入力規則」を選択する。</t>
    <phoneticPr fontId="1"/>
  </si>
  <si>
    <t>17 農業者の検討会の開催</t>
  </si>
  <si>
    <t>７.女性会</t>
    <rPh sb="2" eb="5">
      <t>ジョセイカイ</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</si>
  <si>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</si>
  <si>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16 異常気象時の対応</t>
  </si>
  <si>
    <t>６.自治会</t>
    <rPh sb="2" eb="5">
      <t>ジチカイ</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</si>
  <si>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</si>
  <si>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15 ため池附帯施設の保守管理</t>
  </si>
  <si>
    <t>４.その他の農業者団体</t>
    <rPh sb="4" eb="5">
      <t>タ</t>
    </rPh>
    <rPh sb="6" eb="9">
      <t>ノウギョウシャ</t>
    </rPh>
    <rPh sb="9" eb="11">
      <t>ダンタイ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</si>
  <si>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</si>
  <si>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14 ため池の泥上げ</t>
  </si>
  <si>
    <t>３.営農組合</t>
    <rPh sb="2" eb="4">
      <t>エイノウ</t>
    </rPh>
    <rPh sb="4" eb="6">
      <t>クミアイ</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</si>
  <si>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</si>
  <si>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13 ため池の草刈り</t>
  </si>
  <si>
    <t>２.農事組合法人</t>
    <rPh sb="2" eb="4">
      <t>ノウジ</t>
    </rPh>
    <rPh sb="4" eb="6">
      <t>クミアイ</t>
    </rPh>
    <rPh sb="6" eb="8">
      <t>ホウジン</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</si>
  <si>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</si>
  <si>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12 路面の維持</t>
  </si>
  <si>
    <t>11 農道側溝の泥上げ</t>
  </si>
  <si>
    <t>10 農道の草刈り</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</si>
  <si>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</si>
  <si>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9 水路附帯施設の保守管理</t>
  </si>
  <si>
    <t>12.NPO</t>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</si>
  <si>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</si>
  <si>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8 水路の泥上げ</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</si>
  <si>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</si>
  <si>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7 水路の草刈り</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</si>
  <si>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</si>
  <si>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6 鳥獣害防護柵等の保守管理</t>
  </si>
  <si>
    <t>専門家の指導</t>
    <rPh sb="0" eb="3">
      <t>センモンカ</t>
    </rPh>
    <rPh sb="4" eb="6">
      <t>シドウ</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</si>
  <si>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</si>
  <si>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5 畦畔・法面・防風林の草刈り</t>
  </si>
  <si>
    <t>持続的な畦畔管理</t>
    <rPh sb="0" eb="3">
      <t>ジゾクテキ</t>
    </rPh>
    <rPh sb="4" eb="6">
      <t>ケイハン</t>
    </rPh>
    <rPh sb="6" eb="8">
      <t>カンリ</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</si>
  <si>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</si>
  <si>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4 遊休農地発生防止のための保全管理</t>
  </si>
  <si>
    <t>水環境の回復</t>
    <rPh sb="0" eb="3">
      <t>ミズカンキョウ</t>
    </rPh>
    <rPh sb="4" eb="6">
      <t>カイフク</t>
    </rPh>
    <phoneticPr fontId="1"/>
  </si>
  <si>
    <t>生物多様性の回復</t>
    <rPh sb="0" eb="2">
      <t>セイブツ</t>
    </rPh>
    <rPh sb="2" eb="5">
      <t>タヨウセイ</t>
    </rPh>
    <rPh sb="6" eb="8">
      <t>カイフク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</si>
  <si>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</si>
  <si>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2 年度活動計画の策定</t>
  </si>
  <si>
    <t>５.農業者以外個人</t>
    <rPh sb="2" eb="5">
      <t>ノウギョウシャ</t>
    </rPh>
    <rPh sb="5" eb="7">
      <t>イガイ</t>
    </rPh>
    <rPh sb="7" eb="9">
      <t>コジン</t>
    </rPh>
    <phoneticPr fontId="1"/>
  </si>
  <si>
    <t>土壌流出防止</t>
    <rPh sb="0" eb="2">
      <t>ドジョウ</t>
    </rPh>
    <rPh sb="2" eb="4">
      <t>リュウシュツ</t>
    </rPh>
    <rPh sb="4" eb="6">
      <t>ボウシ</t>
    </rPh>
    <phoneticPr fontId="1"/>
  </si>
  <si>
    <t>資源循環</t>
    <rPh sb="0" eb="2">
      <t>シゲン</t>
    </rPh>
    <rPh sb="2" eb="4">
      <t>ジュンカン</t>
    </rPh>
    <phoneticPr fontId="1"/>
  </si>
  <si>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</si>
  <si>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1 点検</t>
  </si>
  <si>
    <t>４.日当</t>
    <rPh sb="2" eb="4">
      <t>ニットウ</t>
    </rPh>
    <phoneticPr fontId="1"/>
  </si>
  <si>
    <t>持続的な水管理</t>
    <rPh sb="0" eb="3">
      <t>ジゾクテキ</t>
    </rPh>
    <rPh sb="4" eb="5">
      <t>ミズ</t>
    </rPh>
    <rPh sb="5" eb="7">
      <t>カンリ</t>
    </rPh>
    <phoneticPr fontId="1"/>
  </si>
  <si>
    <t>水田貯留・地下水かん養</t>
    <rPh sb="0" eb="2">
      <t>スイデン</t>
    </rPh>
    <rPh sb="2" eb="4">
      <t>チョリュウ</t>
    </rPh>
    <rPh sb="5" eb="8">
      <t>チカスイ</t>
    </rPh>
    <rPh sb="10" eb="11">
      <t>ヨウ</t>
    </rPh>
    <phoneticPr fontId="1"/>
  </si>
  <si>
    <t>計変</t>
    <rPh sb="0" eb="1">
      <t>ケイ</t>
    </rPh>
    <rPh sb="1" eb="2">
      <t>ヘン</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</si>
  <si>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</si>
  <si>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３.利子等</t>
    <rPh sb="2" eb="4">
      <t>リシ</t>
    </rPh>
    <rPh sb="4" eb="5">
      <t>トウ</t>
    </rPh>
    <phoneticPr fontId="1"/>
  </si>
  <si>
    <t>ため池</t>
    <rPh sb="2" eb="3">
      <t>イケ</t>
    </rPh>
    <phoneticPr fontId="1"/>
  </si>
  <si>
    <t>地下水かん養</t>
    <rPh sb="0" eb="3">
      <t>チカスイ</t>
    </rPh>
    <rPh sb="5" eb="6">
      <t>ヨウ</t>
    </rPh>
    <phoneticPr fontId="1"/>
  </si>
  <si>
    <t>景観形成・生活環境保全</t>
    <rPh sb="0" eb="2">
      <t>ケイカン</t>
    </rPh>
    <rPh sb="2" eb="4">
      <t>ケイセイ</t>
    </rPh>
    <rPh sb="5" eb="7">
      <t>セイカツ</t>
    </rPh>
    <rPh sb="7" eb="9">
      <t>カンキョウ</t>
    </rPh>
    <rPh sb="9" eb="11">
      <t>ホゼン</t>
    </rPh>
    <phoneticPr fontId="1"/>
  </si>
  <si>
    <t>×</t>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</si>
  <si>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</si>
  <si>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300 会議</t>
  </si>
  <si>
    <t>２.交付金</t>
    <rPh sb="2" eb="5">
      <t>コウフキン</t>
    </rPh>
    <phoneticPr fontId="1"/>
  </si>
  <si>
    <t>箇所</t>
    <rPh sb="0" eb="2">
      <t>カショ</t>
    </rPh>
    <phoneticPr fontId="1"/>
  </si>
  <si>
    <t>農道</t>
    <rPh sb="0" eb="2">
      <t>ノウドウ</t>
    </rPh>
    <phoneticPr fontId="1"/>
  </si>
  <si>
    <t>浄化水路による水質保全</t>
    <rPh sb="0" eb="2">
      <t>ジョウカ</t>
    </rPh>
    <rPh sb="2" eb="4">
      <t>スイロ</t>
    </rPh>
    <rPh sb="7" eb="9">
      <t>スイシツ</t>
    </rPh>
    <rPh sb="9" eb="11">
      <t>ホゼン</t>
    </rPh>
    <phoneticPr fontId="1"/>
  </si>
  <si>
    <t>水質保全</t>
    <rPh sb="0" eb="2">
      <t>スイシツ</t>
    </rPh>
    <rPh sb="2" eb="4">
      <t>ホゼン</t>
    </rPh>
    <phoneticPr fontId="1"/>
  </si>
  <si>
    <t>－</t>
    <phoneticPr fontId="1"/>
  </si>
  <si>
    <t>□</t>
    <phoneticPr fontId="5"/>
  </si>
  <si>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</si>
  <si>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200 事務処理</t>
  </si>
  <si>
    <t>１.前年度持越</t>
    <rPh sb="2" eb="5">
      <t>ゼンネンド</t>
    </rPh>
    <rPh sb="5" eb="7">
      <t>モチコシ</t>
    </rPh>
    <phoneticPr fontId="1"/>
  </si>
  <si>
    <t>１.農業者個人</t>
    <rPh sb="2" eb="5">
      <t>ノウギョウシャ</t>
    </rPh>
    <rPh sb="5" eb="7">
      <t>コジン</t>
    </rPh>
    <phoneticPr fontId="1"/>
  </si>
  <si>
    <t>km</t>
    <phoneticPr fontId="1"/>
  </si>
  <si>
    <t>水路</t>
    <rPh sb="0" eb="2">
      <t>スイロ</t>
    </rPh>
    <phoneticPr fontId="1"/>
  </si>
  <si>
    <t>循環かんがいによる水質保全</t>
    <rPh sb="0" eb="2">
      <t>ジュンカン</t>
    </rPh>
    <rPh sb="9" eb="11">
      <t>スイシツ</t>
    </rPh>
    <rPh sb="11" eb="13">
      <t>ホゼン</t>
    </rPh>
    <phoneticPr fontId="1"/>
  </si>
  <si>
    <t>生態系保全</t>
    <rPh sb="0" eb="3">
      <t>セイタイケイ</t>
    </rPh>
    <rPh sb="3" eb="5">
      <t>ホゼン</t>
    </rPh>
    <phoneticPr fontId="1"/>
  </si>
  <si>
    <t>○</t>
    <phoneticPr fontId="5"/>
  </si>
  <si>
    <t>○</t>
    <phoneticPr fontId="5"/>
  </si>
  <si>
    <t>■</t>
    <phoneticPr fontId="5"/>
  </si>
  <si>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</si>
  <si>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活動項目</t>
    <rPh sb="0" eb="2">
      <t>カツドウ</t>
    </rPh>
    <rPh sb="2" eb="4">
      <t>コウモク</t>
    </rPh>
    <phoneticPr fontId="1"/>
  </si>
  <si>
    <t>番号</t>
    <rPh sb="0" eb="2">
      <t>バンゴウ</t>
    </rPh>
    <phoneticPr fontId="1"/>
  </si>
  <si>
    <t>J.金銭出納簿の収支の分類</t>
    <rPh sb="2" eb="4">
      <t>キンセン</t>
    </rPh>
    <rPh sb="4" eb="7">
      <t>スイトウボ</t>
    </rPh>
    <rPh sb="8" eb="10">
      <t>シュウシ</t>
    </rPh>
    <rPh sb="11" eb="13">
      <t>ブンルイ</t>
    </rPh>
    <phoneticPr fontId="1"/>
  </si>
  <si>
    <t>I.金銭出納簿の区分</t>
    <rPh sb="2" eb="4">
      <t>キンセン</t>
    </rPh>
    <rPh sb="4" eb="7">
      <t>スイトウボ</t>
    </rPh>
    <rPh sb="8" eb="10">
      <t>クブン</t>
    </rPh>
    <phoneticPr fontId="1"/>
  </si>
  <si>
    <t>H.構成員一覧の分類</t>
    <rPh sb="2" eb="5">
      <t>コウセイイン</t>
    </rPh>
    <rPh sb="5" eb="7">
      <t>イチラン</t>
    </rPh>
    <rPh sb="8" eb="10">
      <t>ブンルイ</t>
    </rPh>
    <phoneticPr fontId="1"/>
  </si>
  <si>
    <t>G.単位</t>
    <rPh sb="2" eb="4">
      <t>タンイ</t>
    </rPh>
    <phoneticPr fontId="1"/>
  </si>
  <si>
    <t>F.施設</t>
    <rPh sb="2" eb="4">
      <t>シセツ</t>
    </rPh>
    <phoneticPr fontId="1"/>
  </si>
  <si>
    <t>E.高度な保全活動</t>
    <rPh sb="2" eb="4">
      <t>コウド</t>
    </rPh>
    <rPh sb="5" eb="9">
      <t>ホゼンカツドウ</t>
    </rPh>
    <phoneticPr fontId="1"/>
  </si>
  <si>
    <t>D.農村環境保全活動のテーマ</t>
    <rPh sb="2" eb="4">
      <t>ノウソン</t>
    </rPh>
    <rPh sb="4" eb="6">
      <t>カンキョウ</t>
    </rPh>
    <rPh sb="6" eb="10">
      <t>ホゼンカツドウ</t>
    </rPh>
    <phoneticPr fontId="1"/>
  </si>
  <si>
    <t>C.○か－か×</t>
    <phoneticPr fontId="5"/>
  </si>
  <si>
    <t>B.○か空白</t>
    <rPh sb="4" eb="6">
      <t>クウハク</t>
    </rPh>
    <phoneticPr fontId="5"/>
  </si>
  <si>
    <t>A.■か□</t>
    <phoneticPr fontId="5"/>
  </si>
  <si>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</si>
  <si>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←活動記録に取組番号が入力された回数をカウントし、これをもとに実施状況報告書の「実施欄」の○、×を判定しています。</t>
    <rPh sb="49" eb="51">
      <t>ハンテイ</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</si>
  <si>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</si>
  <si>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印刷は「ページ設定」→「シート」→「白黒印刷」にチェックをいれ、白黒で印刷すること。</t>
    <phoneticPr fontId="5"/>
  </si>
  <si>
    <t>組織名：</t>
    <rPh sb="0" eb="3">
      <t>ソシキメイ</t>
    </rPh>
    <phoneticPr fontId="5"/>
  </si>
  <si>
    <t>分類</t>
    <rPh sb="0" eb="2">
      <t>ブンルイ</t>
    </rPh>
    <phoneticPr fontId="35"/>
  </si>
  <si>
    <t>小計</t>
    <rPh sb="0" eb="2">
      <t>ショウケイ</t>
    </rPh>
    <phoneticPr fontId="52"/>
  </si>
  <si>
    <t>維持＋共同</t>
    <rPh sb="0" eb="2">
      <t>イジ</t>
    </rPh>
    <rPh sb="3" eb="5">
      <t>キョウドウ</t>
    </rPh>
    <phoneticPr fontId="35"/>
  </si>
  <si>
    <t>予算額</t>
    <rPh sb="0" eb="2">
      <t>ヨサン</t>
    </rPh>
    <rPh sb="2" eb="3">
      <t>ガク</t>
    </rPh>
    <phoneticPr fontId="35"/>
  </si>
  <si>
    <t>維持＋共同（長寿命化）</t>
  </si>
  <si>
    <t>合計</t>
  </si>
  <si>
    <t>長寿命化</t>
    <rPh sb="0" eb="4">
      <t>チョウジュミョウカ</t>
    </rPh>
    <phoneticPr fontId="35"/>
  </si>
  <si>
    <t>共同（施設の長寿命化）</t>
    <rPh sb="0" eb="2">
      <t>キョウドウ</t>
    </rPh>
    <rPh sb="3" eb="5">
      <t>シセツ</t>
    </rPh>
    <rPh sb="6" eb="10">
      <t>チョウジュミョウカ</t>
    </rPh>
    <phoneticPr fontId="35"/>
  </si>
  <si>
    <t>番</t>
    <phoneticPr fontId="35"/>
  </si>
  <si>
    <t>持越理由</t>
    <phoneticPr fontId="35"/>
  </si>
  <si>
    <t>取組番号（左詰め）</t>
    <phoneticPr fontId="35"/>
  </si>
  <si>
    <t>持越内訳</t>
    <rPh sb="0" eb="2">
      <t>モチコシ</t>
    </rPh>
    <rPh sb="2" eb="4">
      <t>ウチワケ</t>
    </rPh>
    <phoneticPr fontId="35"/>
  </si>
  <si>
    <t>内　訳</t>
    <phoneticPr fontId="35"/>
  </si>
  <si>
    <t>号</t>
    <phoneticPr fontId="35"/>
  </si>
  <si>
    <t>内容</t>
    <phoneticPr fontId="35"/>
  </si>
  <si>
    <t>円</t>
    <phoneticPr fontId="35"/>
  </si>
  <si>
    <t>×</t>
    <phoneticPr fontId="35"/>
  </si>
  <si>
    <t>×</t>
    <phoneticPr fontId="35"/>
  </si>
  <si>
    <t>円</t>
    <phoneticPr fontId="35"/>
  </si>
  <si>
    <t>×</t>
    <phoneticPr fontId="35"/>
  </si>
  <si>
    <t>時間</t>
    <phoneticPr fontId="35"/>
  </si>
  <si>
    <t>人</t>
    <phoneticPr fontId="35"/>
  </si>
  <si>
    <t>※この線より上に必要行数を挿入→挿入行の上の行を挿入行全部にコピーしてください。</t>
    <phoneticPr fontId="5"/>
  </si>
  <si>
    <t>水路の泥上げを4月中旬に実施</t>
    <rPh sb="0" eb="2">
      <t>スイロ</t>
    </rPh>
    <rPh sb="3" eb="4">
      <t>ドロ</t>
    </rPh>
    <rPh sb="4" eb="5">
      <t>ア</t>
    </rPh>
    <rPh sb="8" eb="9">
      <t>ガツ</t>
    </rPh>
    <rPh sb="9" eb="11">
      <t>チュウジュン</t>
    </rPh>
    <rPh sb="12" eb="14">
      <t>ジッシ</t>
    </rPh>
    <phoneticPr fontId="3"/>
  </si>
  <si>
    <t>本年度、農道の路面維持（砂利補修）予定であったが、秋の天候不順により活動できなかったことから、次年度4月中旬に実施</t>
    <rPh sb="0" eb="3">
      <t>ホンネンド</t>
    </rPh>
    <rPh sb="4" eb="6">
      <t>ノウドウ</t>
    </rPh>
    <rPh sb="7" eb="9">
      <t>ロメン</t>
    </rPh>
    <rPh sb="9" eb="11">
      <t>イジ</t>
    </rPh>
    <rPh sb="12" eb="14">
      <t>ジャリ</t>
    </rPh>
    <rPh sb="14" eb="16">
      <t>ホシュウ</t>
    </rPh>
    <rPh sb="17" eb="19">
      <t>ヨテイ</t>
    </rPh>
    <rPh sb="25" eb="26">
      <t>アキ</t>
    </rPh>
    <rPh sb="27" eb="29">
      <t>テンコウ</t>
    </rPh>
    <rPh sb="29" eb="31">
      <t>フジュン</t>
    </rPh>
    <rPh sb="34" eb="36">
      <t>カツドウ</t>
    </rPh>
    <rPh sb="47" eb="50">
      <t>ジネンド</t>
    </rPh>
    <rPh sb="51" eb="52">
      <t>ガツ</t>
    </rPh>
    <rPh sb="52" eb="54">
      <t>チュウジュン</t>
    </rPh>
    <rPh sb="55" eb="57">
      <t>ジッシ</t>
    </rPh>
    <phoneticPr fontId="3"/>
  </si>
  <si>
    <t>日当</t>
    <phoneticPr fontId="5"/>
  </si>
  <si>
    <t>砕石</t>
    <rPh sb="0" eb="2">
      <t>サイセキ</t>
    </rPh>
    <phoneticPr fontId="3"/>
  </si>
  <si>
    <t>資源向上（長寿命化）とは同時に実施できない</t>
    <rPh sb="0" eb="2">
      <t>シゲン</t>
    </rPh>
    <rPh sb="2" eb="4">
      <t>コウジョウ</t>
    </rPh>
    <rPh sb="5" eb="9">
      <t>チョウジュミョウカ</t>
    </rPh>
    <rPh sb="12" eb="14">
      <t>ドウジ</t>
    </rPh>
    <rPh sb="15" eb="17">
      <t>ジッシ</t>
    </rPh>
    <phoneticPr fontId="3"/>
  </si>
  <si>
    <t>実施しない欄は「－」を記載</t>
    <rPh sb="0" eb="2">
      <t>ジッシ</t>
    </rPh>
    <rPh sb="5" eb="6">
      <t>ラン</t>
    </rPh>
    <rPh sb="11" eb="13">
      <t>キサイ</t>
    </rPh>
    <phoneticPr fontId="3"/>
  </si>
  <si>
    <t>実施する取組番号を選択</t>
    <rPh sb="0" eb="2">
      <t>ジッシ</t>
    </rPh>
    <rPh sb="4" eb="6">
      <t>トリクミ</t>
    </rPh>
    <rPh sb="6" eb="8">
      <t>バンゴウ</t>
    </rPh>
    <rPh sb="9" eb="11">
      <t>センタク</t>
    </rPh>
    <phoneticPr fontId="3"/>
  </si>
  <si>
    <t>年度</t>
    <rPh sb="0" eb="2">
      <t>ネンド</t>
    </rPh>
    <phoneticPr fontId="3"/>
  </si>
  <si>
    <t>計画年度</t>
    <rPh sb="0" eb="2">
      <t>ケイカク</t>
    </rPh>
    <rPh sb="2" eb="4">
      <t>ネンド</t>
    </rPh>
    <phoneticPr fontId="3"/>
  </si>
  <si>
    <t>組織名</t>
    <rPh sb="0" eb="3">
      <t>ソシキメイ</t>
    </rPh>
    <phoneticPr fontId="3"/>
  </si>
  <si>
    <t>令和</t>
    <rPh sb="0" eb="2">
      <t>レイワ</t>
    </rPh>
    <phoneticPr fontId="3"/>
  </si>
  <si>
    <t>○○○○活動組織</t>
    <rPh sb="4" eb="6">
      <t>カツドウ</t>
    </rPh>
    <rPh sb="6" eb="8">
      <t>ソシキ</t>
    </rPh>
    <phoneticPr fontId="3"/>
  </si>
  <si>
    <t>㎥</t>
    <phoneticPr fontId="3"/>
  </si>
  <si>
    <t>シーリング材等</t>
    <rPh sb="5" eb="6">
      <t>ザイ</t>
    </rPh>
    <rPh sb="6" eb="7">
      <t>トウ</t>
    </rPh>
    <phoneticPr fontId="3"/>
  </si>
  <si>
    <t>通水に支障となる区間の水路目地補修を4月中旬に実施</t>
    <rPh sb="0" eb="2">
      <t>ツウスイ</t>
    </rPh>
    <rPh sb="3" eb="5">
      <t>シショウ</t>
    </rPh>
    <rPh sb="8" eb="10">
      <t>クカン</t>
    </rPh>
    <rPh sb="11" eb="13">
      <t>スイロ</t>
    </rPh>
    <rPh sb="13" eb="15">
      <t>メジ</t>
    </rPh>
    <rPh sb="15" eb="17">
      <t>ホシュウ</t>
    </rPh>
    <rPh sb="19" eb="20">
      <t>ガツ</t>
    </rPh>
    <rPh sb="20" eb="22">
      <t>チュウジュン</t>
    </rPh>
    <rPh sb="23" eb="25">
      <t>ジッシ</t>
    </rPh>
    <phoneticPr fontId="3"/>
  </si>
  <si>
    <t>点検・機能診断を4月上旬に実施</t>
    <rPh sb="0" eb="2">
      <t>テンケン</t>
    </rPh>
    <rPh sb="3" eb="5">
      <t>キノウ</t>
    </rPh>
    <rPh sb="5" eb="7">
      <t>シンダン</t>
    </rPh>
    <rPh sb="9" eb="10">
      <t>ガツ</t>
    </rPh>
    <rPh sb="10" eb="12">
      <t>ジョウジュン</t>
    </rPh>
    <rPh sb="13" eb="15">
      <t>ジッシ</t>
    </rPh>
    <phoneticPr fontId="3"/>
  </si>
  <si>
    <t>傷害保険へ4月上旬に加入</t>
    <rPh sb="0" eb="2">
      <t>ショウガイ</t>
    </rPh>
    <rPh sb="2" eb="4">
      <t>ホケン</t>
    </rPh>
    <rPh sb="6" eb="7">
      <t>ガツ</t>
    </rPh>
    <rPh sb="7" eb="9">
      <t>ジョウジュン</t>
    </rPh>
    <rPh sb="10" eb="12">
      <t>カニュウ</t>
    </rPh>
    <phoneticPr fontId="3"/>
  </si>
  <si>
    <t>傷害保険</t>
    <rPh sb="0" eb="2">
      <t>ショウガイ</t>
    </rPh>
    <rPh sb="2" eb="4">
      <t>ホケン</t>
    </rPh>
    <phoneticPr fontId="5"/>
  </si>
  <si>
    <t>円</t>
    <phoneticPr fontId="35"/>
  </si>
  <si>
    <t>議案　　号資料</t>
    <rPh sb="0" eb="2">
      <t>ギアン</t>
    </rPh>
    <rPh sb="4" eb="5">
      <t>ゴウ</t>
    </rPh>
    <rPh sb="5" eb="7">
      <t>シリョウ</t>
    </rPh>
    <phoneticPr fontId="3"/>
  </si>
  <si>
    <t>※可決した収支計画書を農林整備課へ提出すること（5月末まで）提出方法はデータとする。</t>
    <rPh sb="1" eb="3">
      <t>カケツ</t>
    </rPh>
    <rPh sb="5" eb="7">
      <t>シュウシ</t>
    </rPh>
    <rPh sb="7" eb="9">
      <t>ケイカク</t>
    </rPh>
    <rPh sb="9" eb="10">
      <t>ショ</t>
    </rPh>
    <rPh sb="11" eb="13">
      <t>ノウリン</t>
    </rPh>
    <rPh sb="13" eb="15">
      <t>セイビ</t>
    </rPh>
    <rPh sb="15" eb="16">
      <t>カ</t>
    </rPh>
    <rPh sb="17" eb="19">
      <t>テイシュツ</t>
    </rPh>
    <rPh sb="25" eb="26">
      <t>ガツ</t>
    </rPh>
    <rPh sb="26" eb="27">
      <t>マツ</t>
    </rPh>
    <rPh sb="30" eb="32">
      <t>テイシュツ</t>
    </rPh>
    <rPh sb="32" eb="34">
      <t>ホウホウ</t>
    </rPh>
    <phoneticPr fontId="35"/>
  </si>
  <si>
    <t>決算年度</t>
    <rPh sb="0" eb="2">
      <t>ケッサン</t>
    </rPh>
    <rPh sb="2" eb="4">
      <t>ネンド</t>
    </rPh>
    <phoneticPr fontId="3"/>
  </si>
  <si>
    <t>内訳備考　↓を入力すると経費内訳欄に自動で表示される。（行挿入したら数式コピーすること）</t>
    <rPh sb="0" eb="2">
      <t>ウチワケ</t>
    </rPh>
    <rPh sb="2" eb="4">
      <t>ビコウ</t>
    </rPh>
    <phoneticPr fontId="35"/>
  </si>
  <si>
    <r>
      <rPr>
        <sz val="14"/>
        <rFont val="HGSｺﾞｼｯｸM"/>
        <family val="3"/>
        <charset val="128"/>
      </rPr>
      <t>多面的機能支払交付金事業　収支計画</t>
    </r>
    <r>
      <rPr>
        <b/>
        <sz val="14"/>
        <rFont val="HGSｺﾞｼｯｸM"/>
        <family val="3"/>
        <charset val="128"/>
      </rPr>
      <t>【農地維持、資源向上（共同）】</t>
    </r>
    <phoneticPr fontId="3"/>
  </si>
  <si>
    <t>（案）</t>
  </si>
  <si>
    <r>
      <rPr>
        <sz val="14"/>
        <rFont val="HGSｺﾞｼｯｸM"/>
        <family val="3"/>
        <charset val="128"/>
      </rPr>
      <t>多面的機能支払交付金事業　収支計画</t>
    </r>
    <r>
      <rPr>
        <b/>
        <sz val="14"/>
        <rFont val="HGSｺﾞｼｯｸM"/>
        <family val="3"/>
        <charset val="128"/>
      </rPr>
      <t>【資源向上（施設の長寿命化）】</t>
    </r>
    <phoneticPr fontId="3"/>
  </si>
  <si>
    <t>多面的機能支払交付金　　持越額内訳資料</t>
    <phoneticPr fontId="3"/>
  </si>
  <si>
    <t>合計</t>
    <rPh sb="0" eb="2">
      <t>ゴウケイ</t>
    </rPh>
    <phoneticPr fontId="52"/>
  </si>
  <si>
    <t>横手様式（持越内訳）</t>
    <rPh sb="0" eb="2">
      <t>ヨコテ</t>
    </rPh>
    <rPh sb="2" eb="4">
      <t>ヨウシキ</t>
    </rPh>
    <rPh sb="5" eb="7">
      <t>モチコシ</t>
    </rPh>
    <rPh sb="7" eb="9">
      <t>ウチワケ</t>
    </rPh>
    <phoneticPr fontId="3"/>
  </si>
  <si>
    <t>②</t>
    <phoneticPr fontId="5"/>
  </si>
  <si>
    <t>③</t>
    <phoneticPr fontId="3"/>
  </si>
  <si>
    <t>1年目（R01年度）</t>
    <rPh sb="1" eb="3">
      <t>ネンメ</t>
    </rPh>
    <rPh sb="7" eb="9">
      <t>ネンド</t>
    </rPh>
    <phoneticPr fontId="5"/>
  </si>
  <si>
    <t>2年目（R02年度）</t>
    <rPh sb="1" eb="3">
      <t>ネンメ</t>
    </rPh>
    <rPh sb="7" eb="9">
      <t>ネンド</t>
    </rPh>
    <phoneticPr fontId="5"/>
  </si>
  <si>
    <t>3年目（R03年度）</t>
    <rPh sb="1" eb="3">
      <t>ネンメ</t>
    </rPh>
    <rPh sb="7" eb="9">
      <t>ネンド</t>
    </rPh>
    <phoneticPr fontId="5"/>
  </si>
  <si>
    <t>4年目（R04年度）</t>
    <rPh sb="1" eb="3">
      <t>ネンメ</t>
    </rPh>
    <rPh sb="7" eb="9">
      <t>ネンド</t>
    </rPh>
    <phoneticPr fontId="5"/>
  </si>
  <si>
    <t>5年目（R05年度）</t>
    <rPh sb="1" eb="3">
      <t>ネンメ</t>
    </rPh>
    <rPh sb="7" eb="9">
      <t>ネンド</t>
    </rPh>
    <phoneticPr fontId="5"/>
  </si>
  <si>
    <t>↓　内訳備考を入力すると経費内訳欄に自動で表示される。（行挿入したら数式コピーすること）</t>
    <phoneticPr fontId="3"/>
  </si>
  <si>
    <t>事業計画　（案）</t>
  </si>
  <si>
    <t/>
  </si>
  <si>
    <t>令和</t>
  </si>
  <si>
    <t>技術指導等のために外部から招く専門家等への謝金、活動に係る旅費、保険料、文具代及び光熱費の費用、アルバイト等への賃金、草刈り機や車の燃料代、役員報酬、お茶代など
資材（砕石、砂利、ｾﾒﾝﾄなど）の購入費、活動に必要な機械（草刈り機など）の購入費、パソコンなどのリース費、車両、機械等の借り上げ費、花の種、苗代など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34"/>
  </si>
  <si>
    <t>-</t>
  </si>
  <si>
    <t>事務処理</t>
    <rPh sb="0" eb="2">
      <t>ジム</t>
    </rPh>
    <rPh sb="2" eb="4">
      <t>ショリ</t>
    </rPh>
    <phoneticPr fontId="6"/>
  </si>
  <si>
    <t>会議</t>
    <rPh sb="0" eb="2">
      <t>カイギ</t>
    </rPh>
    <phoneticPr fontId="6"/>
  </si>
  <si>
    <t>農地維持</t>
    <rPh sb="0" eb="2">
      <t>ノウチ</t>
    </rPh>
    <rPh sb="2" eb="4">
      <t>イジ</t>
    </rPh>
    <phoneticPr fontId="6"/>
  </si>
  <si>
    <t>点検・計画策定</t>
    <rPh sb="0" eb="2">
      <t>テンケン</t>
    </rPh>
    <rPh sb="3" eb="5">
      <t>ケイカク</t>
    </rPh>
    <rPh sb="5" eb="7">
      <t>サクテイ</t>
    </rPh>
    <phoneticPr fontId="6"/>
  </si>
  <si>
    <t>点検</t>
    <rPh sb="0" eb="2">
      <t>テンケン</t>
    </rPh>
    <phoneticPr fontId="6"/>
  </si>
  <si>
    <t>計画策定</t>
    <rPh sb="0" eb="2">
      <t>ケイカク</t>
    </rPh>
    <rPh sb="2" eb="4">
      <t>サクテイ</t>
    </rPh>
    <phoneticPr fontId="6"/>
  </si>
  <si>
    <t>研修</t>
    <rPh sb="0" eb="2">
      <t>ケンシュウ</t>
    </rPh>
    <phoneticPr fontId="6"/>
  </si>
  <si>
    <t>3 事務・組織運営等に関する研修、機械の安全使用に関する研修</t>
  </si>
  <si>
    <t>実践活動</t>
    <rPh sb="0" eb="2">
      <t>ジッセン</t>
    </rPh>
    <rPh sb="2" eb="4">
      <t>カツドウ</t>
    </rPh>
    <phoneticPr fontId="6"/>
  </si>
  <si>
    <t>農用地</t>
    <rPh sb="0" eb="3">
      <t>ノウヨウチ</t>
    </rPh>
    <phoneticPr fontId="6"/>
  </si>
  <si>
    <t>水路</t>
    <rPh sb="0" eb="2">
      <t>スイロ</t>
    </rPh>
    <phoneticPr fontId="6"/>
  </si>
  <si>
    <t>農道</t>
    <rPh sb="0" eb="2">
      <t>ノウドウ</t>
    </rPh>
    <phoneticPr fontId="6"/>
  </si>
  <si>
    <t>ため池</t>
    <rPh sb="2" eb="3">
      <t>イケ</t>
    </rPh>
    <phoneticPr fontId="6"/>
  </si>
  <si>
    <t>共通</t>
    <rPh sb="0" eb="2">
      <t>キョウツウ</t>
    </rPh>
    <phoneticPr fontId="6"/>
  </si>
  <si>
    <t>推進活動</t>
    <rPh sb="0" eb="2">
      <t>スイシン</t>
    </rPh>
    <rPh sb="2" eb="4">
      <t>カツドウ</t>
    </rPh>
    <phoneticPr fontId="6"/>
  </si>
  <si>
    <t>共同</t>
    <rPh sb="0" eb="2">
      <t>キョウドウ</t>
    </rPh>
    <phoneticPr fontId="6"/>
  </si>
  <si>
    <t>機能診断・計画策定</t>
    <rPh sb="0" eb="2">
      <t>キノウ</t>
    </rPh>
    <rPh sb="2" eb="4">
      <t>シンダン</t>
    </rPh>
    <rPh sb="5" eb="7">
      <t>ケイカク</t>
    </rPh>
    <rPh sb="7" eb="9">
      <t>サクテイ</t>
    </rPh>
    <phoneticPr fontId="6"/>
  </si>
  <si>
    <t>機能診断</t>
    <rPh sb="0" eb="2">
      <t>キノウ</t>
    </rPh>
    <rPh sb="2" eb="4">
      <t>シンダン</t>
    </rPh>
    <phoneticPr fontId="6"/>
  </si>
  <si>
    <t>研修</t>
    <rPh sb="0" eb="2">
      <t>ケンシュウ</t>
    </rPh>
    <phoneticPr fontId="4"/>
  </si>
  <si>
    <t>生態系保全</t>
    <rPh sb="0" eb="3">
      <t>セイタイケイ</t>
    </rPh>
    <rPh sb="3" eb="5">
      <t>ホゼン</t>
    </rPh>
    <phoneticPr fontId="6"/>
  </si>
  <si>
    <t>水質保全</t>
    <rPh sb="0" eb="2">
      <t>スイシツ</t>
    </rPh>
    <rPh sb="2" eb="4">
      <t>ホゼン</t>
    </rPh>
    <phoneticPr fontId="6"/>
  </si>
  <si>
    <t>景観形成・生活環境保全</t>
    <rPh sb="0" eb="2">
      <t>ケイカン</t>
    </rPh>
    <rPh sb="2" eb="4">
      <t>ケイセイ</t>
    </rPh>
    <rPh sb="5" eb="7">
      <t>セイカツ</t>
    </rPh>
    <rPh sb="7" eb="9">
      <t>カンキョウ</t>
    </rPh>
    <rPh sb="9" eb="11">
      <t>ホゼン</t>
    </rPh>
    <phoneticPr fontId="6"/>
  </si>
  <si>
    <t>水田貯留・地下水かん養</t>
    <rPh sb="0" eb="2">
      <t>スイデン</t>
    </rPh>
    <rPh sb="2" eb="4">
      <t>チョリュウ</t>
    </rPh>
    <rPh sb="5" eb="8">
      <t>チカスイ</t>
    </rPh>
    <rPh sb="10" eb="11">
      <t>ヨウ</t>
    </rPh>
    <phoneticPr fontId="6"/>
  </si>
  <si>
    <t>資源循環</t>
    <rPh sb="0" eb="2">
      <t>シゲン</t>
    </rPh>
    <rPh sb="2" eb="4">
      <t>ジュンカン</t>
    </rPh>
    <phoneticPr fontId="6"/>
  </si>
  <si>
    <t>39 生物の生息状況の把握（生態系保全）</t>
    <rPh sb="3" eb="5">
      <t>セイブツ</t>
    </rPh>
    <rPh sb="6" eb="8">
      <t>セイソク</t>
    </rPh>
    <rPh sb="8" eb="10">
      <t>ジョウキョウ</t>
    </rPh>
    <rPh sb="11" eb="13">
      <t>ハアク</t>
    </rPh>
    <rPh sb="14" eb="17">
      <t>セイタイケイ</t>
    </rPh>
    <rPh sb="17" eb="19">
      <t>ホゼン</t>
    </rPh>
    <phoneticPr fontId="6"/>
  </si>
  <si>
    <t>40 外来種の駆除（生態系保全）</t>
    <rPh sb="3" eb="6">
      <t>ガイライシュ</t>
    </rPh>
    <rPh sb="7" eb="9">
      <t>クジョ</t>
    </rPh>
    <rPh sb="10" eb="13">
      <t>セイタイケイ</t>
    </rPh>
    <rPh sb="13" eb="15">
      <t>ホゼン</t>
    </rPh>
    <phoneticPr fontId="6"/>
  </si>
  <si>
    <t>41 その他（生態系保全）</t>
    <rPh sb="5" eb="6">
      <t>タ</t>
    </rPh>
    <rPh sb="7" eb="10">
      <t>セイタイケイ</t>
    </rPh>
    <rPh sb="10" eb="12">
      <t>ホゼン</t>
    </rPh>
    <phoneticPr fontId="6"/>
  </si>
  <si>
    <t>42 水質モニタリングの実施・記録管理（水質保全）</t>
    <rPh sb="3" eb="5">
      <t>スイシツ</t>
    </rPh>
    <rPh sb="12" eb="14">
      <t>ジッシ</t>
    </rPh>
    <rPh sb="15" eb="17">
      <t>キロク</t>
    </rPh>
    <rPh sb="17" eb="19">
      <t>カンリ</t>
    </rPh>
    <rPh sb="20" eb="22">
      <t>スイシツ</t>
    </rPh>
    <rPh sb="22" eb="24">
      <t>ホゼン</t>
    </rPh>
    <phoneticPr fontId="6"/>
  </si>
  <si>
    <t>43 畑からの土砂流出対策（水質保全）</t>
    <rPh sb="3" eb="4">
      <t>ハタケ</t>
    </rPh>
    <rPh sb="7" eb="9">
      <t>ドシャ</t>
    </rPh>
    <rPh sb="9" eb="11">
      <t>リュウシュツ</t>
    </rPh>
    <rPh sb="11" eb="13">
      <t>タイサク</t>
    </rPh>
    <rPh sb="14" eb="16">
      <t>スイシツ</t>
    </rPh>
    <rPh sb="16" eb="18">
      <t>ホゼン</t>
    </rPh>
    <phoneticPr fontId="6"/>
  </si>
  <si>
    <t>44 その他（水質保全）</t>
    <rPh sb="5" eb="6">
      <t>タ</t>
    </rPh>
    <rPh sb="7" eb="9">
      <t>スイシツ</t>
    </rPh>
    <rPh sb="9" eb="11">
      <t>ホゼン</t>
    </rPh>
    <phoneticPr fontId="6"/>
  </si>
  <si>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6"/>
  </si>
  <si>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6"/>
  </si>
  <si>
    <t>47 その他（景観形成・生活環境保全）</t>
    <rPh sb="5" eb="6">
      <t>タ</t>
    </rPh>
    <rPh sb="7" eb="9">
      <t>ケイカン</t>
    </rPh>
    <rPh sb="9" eb="11">
      <t>ケイセイ</t>
    </rPh>
    <rPh sb="12" eb="14">
      <t>セイカツ</t>
    </rPh>
    <rPh sb="14" eb="16">
      <t>カンキョウ</t>
    </rPh>
    <rPh sb="16" eb="18">
      <t>ホゼン</t>
    </rPh>
    <phoneticPr fontId="6"/>
  </si>
  <si>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6"/>
  </si>
  <si>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6"/>
  </si>
  <si>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6"/>
  </si>
  <si>
    <t>啓発・普及</t>
    <rPh sb="0" eb="2">
      <t>ケイハツ</t>
    </rPh>
    <rPh sb="3" eb="5">
      <t>フキュウ</t>
    </rPh>
    <phoneticPr fontId="6"/>
  </si>
  <si>
    <t>51 啓発・普及活動</t>
  </si>
  <si>
    <t>増進活動</t>
    <rPh sb="0" eb="2">
      <t>ゾウシン</t>
    </rPh>
    <rPh sb="2" eb="4">
      <t>カツドウ</t>
    </rPh>
    <phoneticPr fontId="6"/>
  </si>
  <si>
    <t>53 鳥獣被害防止対策及び環境改善活動の強化</t>
    <rPh sb="3" eb="5">
      <t>チョウジュウ</t>
    </rPh>
    <rPh sb="5" eb="7">
      <t>ヒガイ</t>
    </rPh>
    <rPh sb="7" eb="9">
      <t>ボウシ</t>
    </rPh>
    <rPh sb="9" eb="11">
      <t>タイサク</t>
    </rPh>
    <rPh sb="11" eb="12">
      <t>オヨ</t>
    </rPh>
    <phoneticPr fontId="6"/>
  </si>
  <si>
    <t>57 やすらぎ・福祉及び教育機能の活用</t>
  </si>
  <si>
    <t>58-2</t>
  </si>
  <si>
    <t>58-3</t>
  </si>
  <si>
    <t>60 広報活動・農村関係人口の拡大</t>
    <rPh sb="8" eb="10">
      <t>ノウソン</t>
    </rPh>
    <rPh sb="10" eb="12">
      <t>カンケイ</t>
    </rPh>
    <rPh sb="12" eb="14">
      <t>ジンコウ</t>
    </rPh>
    <rPh sb="15" eb="17">
      <t>カクダイ</t>
    </rPh>
    <phoneticPr fontId="6"/>
  </si>
  <si>
    <t>長寿命化</t>
    <rPh sb="0" eb="4">
      <t>チョウジュミョウカ</t>
    </rPh>
    <phoneticPr fontId="6"/>
  </si>
  <si>
    <t>農用地</t>
    <rPh sb="0" eb="3">
      <t>ノウヨウチ</t>
    </rPh>
    <phoneticPr fontId="4"/>
  </si>
  <si>
    <t>101 融雪排水促進のための溝きり</t>
    <rPh sb="4" eb="6">
      <t>ユウセツ</t>
    </rPh>
    <rPh sb="6" eb="8">
      <t>ハイスイ</t>
    </rPh>
    <rPh sb="8" eb="10">
      <t>ソクシン</t>
    </rPh>
    <rPh sb="14" eb="15">
      <t>ミゾ</t>
    </rPh>
    <phoneticPr fontId="4"/>
  </si>
  <si>
    <t>102 融雪剤の散布</t>
    <rPh sb="4" eb="6">
      <t>ユウセツ</t>
    </rPh>
    <rPh sb="6" eb="7">
      <t>ザイ</t>
    </rPh>
    <rPh sb="8" eb="10">
      <t>サンプ</t>
    </rPh>
    <phoneticPr fontId="4"/>
  </si>
  <si>
    <t>103 野ソ駆除</t>
    <rPh sb="4" eb="5">
      <t>ヤ</t>
    </rPh>
    <rPh sb="6" eb="8">
      <t>クジョ</t>
    </rPh>
    <phoneticPr fontId="4"/>
  </si>
  <si>
    <t>104 大雪被害による樹園地等の除排雪作業</t>
    <rPh sb="4" eb="6">
      <t>オオユキ</t>
    </rPh>
    <rPh sb="6" eb="8">
      <t>ヒガイ</t>
    </rPh>
    <rPh sb="11" eb="15">
      <t>ジュエンチナド</t>
    </rPh>
    <rPh sb="16" eb="19">
      <t>ジョハイセツ</t>
    </rPh>
    <rPh sb="19" eb="21">
      <t>サギョウ</t>
    </rPh>
    <phoneticPr fontId="4"/>
  </si>
  <si>
    <t>105 暗渠施設の補修</t>
    <rPh sb="4" eb="6">
      <t>アンキョ</t>
    </rPh>
    <rPh sb="6" eb="8">
      <t>シセツ</t>
    </rPh>
    <rPh sb="9" eb="11">
      <t>ホシュウ</t>
    </rPh>
    <phoneticPr fontId="4"/>
  </si>
  <si>
    <t>106 田面排水桝の補修及び設置等</t>
    <rPh sb="4" eb="6">
      <t>タヅラ</t>
    </rPh>
    <rPh sb="6" eb="8">
      <t>ハイスイ</t>
    </rPh>
    <rPh sb="8" eb="9">
      <t>マス</t>
    </rPh>
    <rPh sb="10" eb="12">
      <t>ホシュウ</t>
    </rPh>
    <rPh sb="12" eb="13">
      <t>オヨ</t>
    </rPh>
    <rPh sb="14" eb="16">
      <t>セッチ</t>
    </rPh>
    <rPh sb="16" eb="17">
      <t>トウ</t>
    </rPh>
    <phoneticPr fontId="4"/>
  </si>
  <si>
    <t>58-2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6"/>
  </si>
  <si>
    <t>58-3 水管理を通じた環境負荷低減活動の強化</t>
    <rPh sb="5" eb="8">
      <t>ミズカンリ</t>
    </rPh>
    <rPh sb="9" eb="10">
      <t>ツウ</t>
    </rPh>
    <rPh sb="12" eb="18">
      <t>カンキョウフカテイゲン</t>
    </rPh>
    <rPh sb="18" eb="20">
      <t>カツドウ</t>
    </rPh>
    <rPh sb="21" eb="23">
      <t>キョウカ</t>
    </rPh>
    <phoneticPr fontId="6"/>
  </si>
  <si>
    <t>５.外注費</t>
    <rPh sb="2" eb="5">
      <t>ガイチュウヒ</t>
    </rPh>
    <phoneticPr fontId="1"/>
  </si>
  <si>
    <t>６.その他支出</t>
    <rPh sb="4" eb="5">
      <t>タ</t>
    </rPh>
    <rPh sb="5" eb="7">
      <t>シシュツ</t>
    </rPh>
    <phoneticPr fontId="1"/>
  </si>
  <si>
    <t>７.返還</t>
    <rPh sb="2" eb="4">
      <t>ヘンカン</t>
    </rPh>
    <phoneticPr fontId="1"/>
  </si>
  <si>
    <t>その他支出</t>
  </si>
  <si>
    <t>日当</t>
    <rPh sb="0" eb="2">
      <t>ニットウ</t>
    </rPh>
    <phoneticPr fontId="3"/>
  </si>
  <si>
    <t>日</t>
    <rPh sb="0" eb="1">
      <t>ニチ</t>
    </rPh>
    <phoneticPr fontId="3"/>
  </si>
  <si>
    <t>重機リース料</t>
    <rPh sb="0" eb="2">
      <t>ジュウキ</t>
    </rPh>
    <rPh sb="5" eb="6">
      <t>リョウ</t>
    </rPh>
    <phoneticPr fontId="3"/>
  </si>
  <si>
    <t>農道○○の補修（10月予定、直営施工）</t>
    <rPh sb="0" eb="2">
      <t>ノウドウ</t>
    </rPh>
    <rPh sb="5" eb="7">
      <t>ホシュウ</t>
    </rPh>
    <rPh sb="10" eb="11">
      <t>ガツ</t>
    </rPh>
    <rPh sb="11" eb="13">
      <t>ヨテイ</t>
    </rPh>
    <rPh sb="14" eb="16">
      <t>チョクエイ</t>
    </rPh>
    <rPh sb="16" eb="18">
      <t>セコウ</t>
    </rPh>
    <phoneticPr fontId="3"/>
  </si>
  <si>
    <t>持越額</t>
    <rPh sb="0" eb="2">
      <t>モチコシ</t>
    </rPh>
    <rPh sb="2" eb="3">
      <t>ガク</t>
    </rPh>
    <phoneticPr fontId="35"/>
  </si>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</sst>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
    <numFmt numFmtId="177" formatCode="#,##0&quot;円&quot;"/>
    <numFmt numFmtId="178" formatCode="&quot;　円　＝　&quot;#,##0&quot;　円&quot;"/>
    <numFmt numFmtId="179" formatCode="#,##0;&quot;△ &quot;#,##0"/>
    <numFmt numFmtId="180" formatCode="General&quot;時&quot;&quot;間&quot;"/>
    <numFmt numFmtId="181" formatCode="#,##0_);[Red]\(#,##0\)"/>
    <numFmt numFmtId="182" formatCode="0&quot;月&quot;"/>
    <numFmt numFmtId="183" formatCode="#"/>
    <numFmt numFmtId="184" formatCode="0_);[Red]\(0\)"/>
    <numFmt numFmtId="185" formatCode="#0.0&quot;時間&quot;"/>
    <numFmt numFmtId="186" formatCode="h:mm;@"/>
    <numFmt numFmtId="187" formatCode="_ * #,###_ ;_ * \-#,###_ ;_ * &quot;-&quot;_ ;_ @_ "/>
  </numFmts>
  <fonts count="6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sz val="11"/>
      <color theme="1"/>
      <name val="游ゴシック"/>
      <family val="3"/>
      <charset val="128"/>
      <scheme val="minor"/>
    </font>
    <font>
      <sz val="12"/>
      <color theme="1"/>
      <name val="Meiryo UI"/>
      <family val="3"/>
      <charset val="128"/>
    </font>
    <font>
      <sz val="11"/>
      <color theme="1"/>
      <name val="HGSｺﾞｼｯｸM"/>
      <family val="3"/>
      <charset val="128"/>
    </font>
    <font>
      <sz val="12"/>
      <color theme="1"/>
      <name val="HGSｺﾞｼｯｸM"/>
      <family val="3"/>
      <charset val="128"/>
    </font>
    <font>
      <sz val="9"/>
      <name val="HGSｺﾞｼｯｸM"/>
      <family val="3"/>
      <charset val="128"/>
    </font>
    <font>
      <sz val="9"/>
      <color theme="1"/>
      <name val="HGSｺﾞｼｯｸM"/>
      <family val="3"/>
      <charset val="128"/>
    </font>
    <font>
      <sz val="16"/>
      <color theme="1"/>
      <name val="HGSｺﾞｼｯｸM"/>
      <family val="3"/>
      <charset val="128"/>
    </font>
    <font>
      <sz val="14"/>
      <name val="HGSｺﾞｼｯｸM"/>
      <family val="3"/>
      <charset val="128"/>
    </font>
    <font>
      <sz val="14"/>
      <color theme="1"/>
      <name val="HGSｺﾞｼｯｸM"/>
      <family val="3"/>
      <charset val="128"/>
    </font>
    <font>
      <sz val="12"/>
      <name val="HGSｺﾞｼｯｸM"/>
      <family val="3"/>
      <charset val="128"/>
    </font>
    <font>
      <sz val="14"/>
      <color rgb="FF0000FF"/>
      <name val="HGSｺﾞｼｯｸM"/>
      <family val="3"/>
      <charset val="128"/>
    </font>
    <font>
      <b/>
      <sz val="18"/>
      <name val="HGSｺﾞｼｯｸM"/>
      <family val="3"/>
      <charset val="128"/>
    </font>
    <font>
      <sz val="18"/>
      <name val="HGSｺﾞｼｯｸM"/>
      <family val="3"/>
      <charset val="128"/>
    </font>
    <font>
      <sz val="18"/>
      <color theme="1"/>
      <name val="HGSｺﾞｼｯｸM"/>
      <family val="3"/>
      <charset val="128"/>
    </font>
    <font>
      <sz val="28"/>
      <color rgb="FF0000FF"/>
      <name val="HGSｺﾞｼｯｸM"/>
      <family val="3"/>
      <charset val="128"/>
    </font>
    <font>
      <sz val="8"/>
      <color rgb="FFFF0000"/>
      <name val="HGSｺﾞｼｯｸM"/>
      <family val="3"/>
      <charset val="128"/>
    </font>
    <font>
      <b/>
      <sz val="8"/>
      <color rgb="FFFF0000"/>
      <name val="HGSｺﾞｼｯｸM"/>
      <family val="3"/>
      <charset val="128"/>
    </font>
    <font>
      <sz val="8"/>
      <name val="HGSｺﾞｼｯｸM"/>
      <family val="3"/>
      <charset val="128"/>
    </font>
    <font>
      <sz val="6"/>
      <name val="HGSｺﾞｼｯｸM"/>
      <family val="3"/>
      <charset val="128"/>
    </font>
    <font>
      <sz val="10"/>
      <name val="HGSｺﾞｼｯｸM"/>
      <family val="3"/>
      <charset val="128"/>
    </font>
    <font>
      <sz val="12"/>
      <color rgb="FF0000FF"/>
      <name val="HGSｺﾞｼｯｸM"/>
      <family val="3"/>
      <charset val="128"/>
    </font>
    <font>
      <sz val="10"/>
      <name val="ＭＳ 明朝"/>
      <family val="1"/>
      <charset val="128"/>
    </font>
    <font>
      <b/>
      <sz val="14"/>
      <name val="HGSｺﾞｼｯｸM"/>
      <family val="3"/>
      <charset val="128"/>
    </font>
    <font>
      <b/>
      <sz val="16"/>
      <name val="HGSｺﾞｼｯｸM"/>
      <family val="3"/>
      <charset val="128"/>
    </font>
    <font>
      <sz val="10"/>
      <color rgb="FF0000FF"/>
      <name val="HGSｺﾞｼｯｸM"/>
      <family val="3"/>
      <charset val="128"/>
    </font>
    <font>
      <b/>
      <sz val="10"/>
      <name val="HGSｺﾞｼｯｸM"/>
      <family val="3"/>
      <charset val="128"/>
    </font>
    <font>
      <b/>
      <sz val="20"/>
      <name val="HGSｺﾞｼｯｸM"/>
      <family val="3"/>
      <charset val="128"/>
    </font>
    <font>
      <b/>
      <sz val="12"/>
      <color rgb="FF0000FF"/>
      <name val="HGSｺﾞｼｯｸM"/>
      <family val="3"/>
      <charset val="128"/>
    </font>
    <font>
      <sz val="6"/>
      <name val="ＭＳ ゴシック"/>
      <family val="3"/>
      <charset val="128"/>
    </font>
    <font>
      <sz val="6"/>
      <name val="ＭＳ 明朝"/>
      <family val="1"/>
      <charset val="128"/>
    </font>
    <font>
      <b/>
      <sz val="8"/>
      <name val="HGSｺﾞｼｯｸM"/>
      <family val="3"/>
      <charset val="128"/>
    </font>
    <font>
      <b/>
      <sz val="12"/>
      <color rgb="FFFF0000"/>
      <name val="HGSｺﾞｼｯｸM"/>
      <family val="3"/>
      <charset val="128"/>
    </font>
    <font>
      <b/>
      <sz val="12"/>
      <name val="HGSｺﾞｼｯｸM"/>
      <family val="3"/>
      <charset val="128"/>
    </font>
    <font>
      <sz val="12"/>
      <name val="Meiryo UI"/>
      <family val="3"/>
      <charset val="128"/>
    </font>
    <font>
      <b/>
      <sz val="12"/>
      <color theme="0"/>
      <name val="Meiryo UI"/>
      <family val="3"/>
      <charset val="128"/>
    </font>
    <font>
      <sz val="12"/>
      <color rgb="FF0070C0"/>
      <name val="Meiryo UI"/>
      <family val="3"/>
      <charset val="128"/>
    </font>
    <font>
      <sz val="10"/>
      <name val="Meiryo UI"/>
      <family val="3"/>
      <charset val="128"/>
    </font>
    <font>
      <sz val="11"/>
      <name val="Meiryo UI"/>
      <family val="3"/>
      <charset val="128"/>
    </font>
    <font>
      <b/>
      <sz val="14"/>
      <name val="Meiryo UI"/>
      <family val="3"/>
      <charset val="128"/>
    </font>
    <font>
      <b/>
      <sz val="12"/>
      <name val="Meiryo UI"/>
      <family val="3"/>
      <charset val="128"/>
    </font>
    <font>
      <sz val="11"/>
      <name val="メイリオ"/>
      <family val="3"/>
      <charset val="128"/>
    </font>
    <font>
      <sz val="12"/>
      <color theme="5"/>
      <name val="HGPｺﾞｼｯｸM"/>
      <family val="3"/>
      <charset val="128"/>
    </font>
    <font>
      <sz val="11"/>
      <name val="HGPｺﾞｼｯｸM"/>
      <family val="3"/>
      <charset val="128"/>
    </font>
    <font>
      <b/>
      <sz val="14"/>
      <name val="HGPｺﾞｼｯｸM"/>
      <family val="3"/>
      <charset val="128"/>
    </font>
    <font>
      <sz val="12"/>
      <color rgb="FF0000FF"/>
      <name val="HGPｺﾞｼｯｸM"/>
      <family val="3"/>
      <charset val="128"/>
    </font>
    <font>
      <sz val="10"/>
      <name val="HGPｺﾞｼｯｸM"/>
      <family val="3"/>
      <charset val="128"/>
    </font>
    <font>
      <b/>
      <sz val="11"/>
      <color indexed="9"/>
      <name val="ＭＳ Ｐゴシック"/>
      <family val="3"/>
      <charset val="128"/>
    </font>
    <font>
      <sz val="7"/>
      <name val="HGPｺﾞｼｯｸM"/>
      <family val="3"/>
      <charset val="128"/>
    </font>
    <font>
      <sz val="8"/>
      <color rgb="FFFF0000"/>
      <name val="HGPｺﾞｼｯｸM"/>
      <family val="3"/>
      <charset val="128"/>
    </font>
    <font>
      <sz val="8"/>
      <color rgb="FFFF0000"/>
      <name val="メイリオ"/>
      <family val="3"/>
      <charset val="128"/>
    </font>
    <font>
      <sz val="8"/>
      <name val="HGPｺﾞｼｯｸM"/>
      <family val="3"/>
      <charset val="128"/>
    </font>
    <font>
      <sz val="8"/>
      <name val="メイリオ"/>
      <family val="3"/>
      <charset val="128"/>
    </font>
    <font>
      <b/>
      <sz val="10"/>
      <name val="HGPｺﾞｼｯｸM"/>
      <family val="3"/>
      <charset val="128"/>
    </font>
    <font>
      <sz val="9"/>
      <name val="HGPｺﾞｼｯｸM"/>
      <family val="3"/>
      <charset val="128"/>
    </font>
    <font>
      <b/>
      <sz val="11"/>
      <color theme="0"/>
      <name val="メイリオ"/>
      <family val="3"/>
      <charset val="128"/>
    </font>
    <font>
      <b/>
      <sz val="28"/>
      <color rgb="FF0000FF"/>
      <name val="HGSｺﾞｼｯｸM"/>
      <family val="3"/>
      <charset val="128"/>
    </font>
    <font>
      <sz val="9"/>
      <name val="メイリオ"/>
      <family val="3"/>
      <charset val="128"/>
    </font>
    <font>
      <sz val="11"/>
      <color theme="5"/>
      <name val="HGPｺﾞｼｯｸM"/>
      <family val="3"/>
      <charset val="128"/>
    </font>
    <font>
      <sz val="16"/>
      <color theme="1"/>
      <name val="游ゴシック"/>
      <family val="2"/>
      <charset val="128"/>
      <scheme val="minor"/>
    </font>
    <font>
      <sz val="16"/>
      <color theme="1"/>
      <name val="游ゴシック"/>
      <family val="3"/>
      <charset val="128"/>
      <scheme val="minor"/>
    </font>
    <font>
      <sz val="16"/>
      <color rgb="FFFF0000"/>
      <name val="游ゴシック"/>
      <family val="2"/>
      <charset val="128"/>
      <scheme val="minor"/>
    </font>
    <font>
      <b/>
      <sz val="14"/>
      <color rgb="FFFF0000"/>
      <name val="HGSｺﾞｼｯｸM"/>
      <family val="3"/>
      <charset val="128"/>
    </font>
    <font>
      <b/>
      <sz val="6"/>
      <name val="HGSｺﾞｼｯｸM"/>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CFFFF"/>
        <bgColor indexed="64"/>
      </patternFill>
    </fill>
    <fill>
      <patternFill patternType="solid">
        <fgColor theme="1"/>
        <bgColor indexed="64"/>
      </patternFill>
    </fill>
    <fill>
      <patternFill patternType="solid">
        <fgColor rgb="FFFFE699"/>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66FF99"/>
        <bgColor indexed="64"/>
      </patternFill>
    </fill>
    <fill>
      <patternFill patternType="solid">
        <fgColor theme="2" tint="-0.749992370372631"/>
        <bgColor indexed="64"/>
      </patternFill>
    </fill>
  </fills>
  <borders count="154">
    <border>
      <left/>
      <right/>
      <top/>
      <bottom/>
      <diagonal/>
    </border>
    <border>
      <left style="thin">
        <color indexed="64"/>
      </left>
      <right style="thin">
        <color indexed="64"/>
      </right>
      <top style="hair">
        <color indexed="64"/>
      </top>
      <bottom/>
      <diagonal/>
    </border>
    <border>
      <left style="thin">
        <color theme="1"/>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theme="1"/>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hair">
        <color indexed="64"/>
      </right>
      <top/>
      <bottom style="hair">
        <color indexed="64"/>
      </bottom>
      <diagonal/>
    </border>
    <border>
      <left style="thin">
        <color indexed="64"/>
      </left>
      <right style="dotted">
        <color indexed="64"/>
      </right>
      <top/>
      <bottom style="hair">
        <color indexed="64"/>
      </bottom>
      <diagonal/>
    </border>
    <border>
      <left style="dotted">
        <color auto="1"/>
      </left>
      <right style="hair">
        <color auto="1"/>
      </right>
      <top/>
      <bottom/>
      <diagonal/>
    </border>
    <border>
      <left style="dotted">
        <color indexed="64"/>
      </left>
      <right/>
      <top style="hair">
        <color indexed="64"/>
      </top>
      <bottom/>
      <diagonal/>
    </border>
    <border>
      <left style="thin">
        <color indexed="64"/>
      </left>
      <right/>
      <top style="hair">
        <color indexed="64"/>
      </top>
      <bottom/>
      <diagonal/>
    </border>
    <border>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top/>
      <bottom style="thin">
        <color indexed="64"/>
      </bottom>
      <diagonal/>
    </border>
    <border diagonalDown="1">
      <left style="thin">
        <color indexed="64"/>
      </left>
      <right style="thin">
        <color indexed="64"/>
      </right>
      <top/>
      <bottom style="thin">
        <color indexed="64"/>
      </bottom>
      <diagonal style="thin">
        <color indexed="64"/>
      </diagonal>
    </border>
    <border>
      <left/>
      <right style="thin">
        <color indexed="64"/>
      </right>
      <top style="dotted">
        <color indexed="64"/>
      </top>
      <bottom style="thin">
        <color indexed="64"/>
      </bottom>
      <diagonal/>
    </border>
    <border diagonalDown="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ed">
        <color indexed="64"/>
      </left>
      <right style="medium">
        <color indexed="64"/>
      </right>
      <top/>
      <bottom style="thin">
        <color indexed="64"/>
      </bottom>
      <diagonal/>
    </border>
    <border>
      <left/>
      <right style="dashed">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dashed">
        <color indexed="64"/>
      </left>
      <right style="medium">
        <color indexed="64"/>
      </right>
      <top/>
      <bottom/>
      <diagonal/>
    </border>
    <border>
      <left/>
      <right style="dashed">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theme="1"/>
      </left>
      <right style="thin">
        <color theme="1"/>
      </right>
      <top style="thin">
        <color theme="1"/>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theme="1"/>
      </bottom>
      <diagonal/>
    </border>
    <border>
      <left/>
      <right/>
      <top style="thin">
        <color indexed="64"/>
      </top>
      <bottom style="thin">
        <color theme="1"/>
      </bottom>
      <diagonal/>
    </border>
    <border>
      <left style="thin">
        <color theme="1"/>
      </left>
      <right/>
      <top style="thin">
        <color indexed="64"/>
      </top>
      <bottom style="thin">
        <color theme="1"/>
      </bottom>
      <diagonal/>
    </border>
    <border>
      <left/>
      <right style="thin">
        <color theme="1"/>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thin">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theme="1"/>
      </left>
      <right style="thin">
        <color theme="1"/>
      </right>
      <top style="thin">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theme="1"/>
      </top>
      <bottom/>
      <diagonal/>
    </border>
    <border>
      <left/>
      <right style="thin">
        <color indexed="64"/>
      </right>
      <top style="thin">
        <color theme="1"/>
      </top>
      <bottom style="thin">
        <color indexed="64"/>
      </bottom>
      <diagonal/>
    </border>
    <border>
      <left/>
      <right/>
      <top style="thin">
        <color theme="1"/>
      </top>
      <bottom style="thin">
        <color indexed="64"/>
      </bottom>
      <diagonal/>
    </border>
    <border>
      <left style="thin">
        <color theme="1"/>
      </left>
      <right/>
      <top style="thin">
        <color theme="1"/>
      </top>
      <bottom style="thin">
        <color indexed="64"/>
      </bottom>
      <diagonal/>
    </border>
    <border diagonalUp="1">
      <left/>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right style="thin">
        <color theme="1"/>
      </right>
      <top style="thin">
        <color indexed="64"/>
      </top>
      <bottom style="thin">
        <color theme="1"/>
      </bottom>
      <diagonal/>
    </border>
    <border>
      <left style="thin">
        <color theme="1"/>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theme="1"/>
      </right>
      <top/>
      <bottom style="thin">
        <color auto="1"/>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indexed="64"/>
      </right>
      <top/>
      <bottom style="thin">
        <color auto="1"/>
      </bottom>
      <diagonal/>
    </border>
    <border>
      <left/>
      <right/>
      <top/>
      <bottom style="thick">
        <color indexed="64"/>
      </bottom>
      <diagonal/>
    </border>
    <border>
      <left style="hair">
        <color indexed="64"/>
      </left>
      <right style="hair">
        <color indexed="64"/>
      </right>
      <top style="thin">
        <color indexed="64"/>
      </top>
      <bottom/>
      <diagonal/>
    </border>
    <border>
      <left style="thin">
        <color theme="1"/>
      </left>
      <right style="thin">
        <color theme="1"/>
      </right>
      <top style="thin">
        <color auto="1"/>
      </top>
      <bottom/>
      <diagonal/>
    </border>
    <border>
      <left style="thin">
        <color theme="1"/>
      </left>
      <right/>
      <top style="thin">
        <color indexed="64"/>
      </top>
      <bottom/>
      <diagonal/>
    </border>
    <border>
      <left style="thin">
        <color theme="1"/>
      </left>
      <right style="thin">
        <color theme="1"/>
      </right>
      <top/>
      <bottom/>
      <diagonal/>
    </border>
    <border>
      <left/>
      <right/>
      <top style="thick">
        <color indexed="64"/>
      </top>
      <bottom/>
      <diagonal/>
    </border>
    <border>
      <left style="medium">
        <color indexed="64"/>
      </left>
      <right style="medium">
        <color indexed="64"/>
      </right>
      <top/>
      <bottom/>
      <diagonal/>
    </border>
    <border>
      <left/>
      <right style="thin">
        <color theme="1"/>
      </right>
      <top/>
      <bottom/>
      <diagonal/>
    </border>
    <border>
      <left style="thin">
        <color theme="1"/>
      </left>
      <right/>
      <top/>
      <bottom/>
      <diagonal/>
    </border>
    <border>
      <left style="thin">
        <color theme="1"/>
      </left>
      <right style="thin">
        <color theme="1"/>
      </right>
      <top/>
      <bottom style="thin">
        <color auto="1"/>
      </bottom>
      <diagonal/>
    </border>
    <border>
      <left style="thin">
        <color theme="1"/>
      </left>
      <right/>
      <top/>
      <bottom style="thin">
        <color auto="1"/>
      </bottom>
      <diagonal/>
    </border>
    <border>
      <left/>
      <right style="hair">
        <color indexed="64"/>
      </right>
      <top style="thin">
        <color indexed="64"/>
      </top>
      <bottom/>
      <diagonal/>
    </border>
    <border>
      <left/>
      <right style="hair">
        <color indexed="64"/>
      </right>
      <top style="thick">
        <color indexed="64"/>
      </top>
      <bottom/>
      <diagonal/>
    </border>
    <border>
      <left/>
      <right style="hair">
        <color indexed="64"/>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thin">
        <color indexed="64"/>
      </left>
      <right/>
      <top/>
      <bottom style="thick">
        <color indexed="64"/>
      </bottom>
      <diagonal/>
    </border>
    <border>
      <left style="thin">
        <color indexed="64"/>
      </left>
      <right/>
      <top style="thick">
        <color indexed="64"/>
      </top>
      <bottom/>
      <diagonal/>
    </border>
    <border>
      <left style="hair">
        <color indexed="64"/>
      </left>
      <right/>
      <top style="thin">
        <color indexed="64"/>
      </top>
      <bottom style="thin">
        <color indexed="64"/>
      </bottom>
      <diagonal/>
    </border>
    <border>
      <left style="thin">
        <color indexed="64"/>
      </left>
      <right/>
      <top style="dotted">
        <color indexed="64"/>
      </top>
      <bottom style="thin">
        <color indexed="64"/>
      </bottom>
      <diagonal/>
    </border>
    <border>
      <left style="hair">
        <color indexed="64"/>
      </left>
      <right/>
      <top style="thin">
        <color indexed="64"/>
      </top>
      <bottom/>
      <diagonal/>
    </border>
    <border diagonalUp="1">
      <left style="hair">
        <color indexed="64"/>
      </left>
      <right/>
      <top/>
      <bottom style="thin">
        <color indexed="64"/>
      </bottom>
      <diagonal style="thin">
        <color indexed="64"/>
      </diagonal>
    </border>
    <border>
      <left style="hair">
        <color indexed="64"/>
      </left>
      <right style="thin">
        <color indexed="64"/>
      </right>
      <top/>
      <bottom/>
      <diagonal/>
    </border>
    <border>
      <left style="hair">
        <color indexed="64"/>
      </left>
      <right style="thin">
        <color indexed="64"/>
      </right>
      <top style="dotted">
        <color indexed="64"/>
      </top>
      <bottom style="thin">
        <color indexed="64"/>
      </bottom>
      <diagonal/>
    </border>
    <border diagonalUp="1">
      <left/>
      <right/>
      <top/>
      <bottom style="thin">
        <color indexed="64"/>
      </bottom>
      <diagonal style="thin">
        <color indexed="64"/>
      </diagonal>
    </border>
    <border diagonalDown="1">
      <left style="thin">
        <color indexed="64"/>
      </left>
      <right/>
      <top style="dotted">
        <color indexed="64"/>
      </top>
      <bottom style="thin">
        <color indexed="64"/>
      </bottom>
      <diagonal style="thin">
        <color indexed="64"/>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top/>
      <bottom style="hair">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alignment vertical="center"/>
    </xf>
    <xf numFmtId="0" fontId="1" fillId="0" borderId="0"/>
    <xf numFmtId="0" fontId="1" fillId="0" borderId="0">
      <alignment vertical="center"/>
    </xf>
    <xf numFmtId="38" fontId="27" fillId="0" borderId="0" applyFont="0" applyFill="0" applyBorder="0" applyAlignment="0" applyProtection="0"/>
    <xf numFmtId="0" fontId="27" fillId="0" borderId="0"/>
    <xf numFmtId="0" fontId="1" fillId="0" borderId="0"/>
    <xf numFmtId="0" fontId="27" fillId="0" borderId="0"/>
    <xf numFmtId="0" fontId="1" fillId="0" borderId="0">
      <alignment vertical="center"/>
    </xf>
  </cellStyleXfs>
  <cellXfs count="881">
    <xf numFmtId="0" fontId="0" fillId="0" borderId="0" xfId="0">
      <alignment vertical="center"/>
    </xf>
    <xf numFmtId="0" fontId="2" fillId="0" borderId="0" xfId="2" applyFont="1">
      <alignment vertical="center"/>
    </xf>
    <xf numFmtId="0" fontId="2" fillId="0" borderId="0" xfId="2" applyFont="1" applyFill="1">
      <alignment vertical="center"/>
    </xf>
    <xf numFmtId="0" fontId="2" fillId="0" borderId="0" xfId="2" applyFont="1" applyFill="1" applyAlignment="1">
      <alignment vertical="center" shrinkToFit="1"/>
    </xf>
    <xf numFmtId="0" fontId="2" fillId="0" borderId="0" xfId="2" applyFont="1" applyAlignment="1">
      <alignment vertical="center" shrinkToFit="1"/>
    </xf>
    <xf numFmtId="0" fontId="4" fillId="0" borderId="0" xfId="2" applyFont="1">
      <alignment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4" xfId="3" applyFont="1" applyBorder="1">
      <alignment vertical="center"/>
    </xf>
    <xf numFmtId="0" fontId="7" fillId="0" borderId="0" xfId="3" applyFont="1" applyBorder="1" applyAlignment="1">
      <alignment vertical="center" shrinkToFit="1"/>
    </xf>
    <xf numFmtId="0" fontId="7" fillId="0" borderId="0" xfId="3" applyFont="1" applyBorder="1">
      <alignment vertical="center"/>
    </xf>
    <xf numFmtId="0" fontId="7" fillId="0" borderId="3" xfId="3" applyFont="1" applyBorder="1" applyAlignment="1">
      <alignment vertical="center" shrinkToFit="1"/>
    </xf>
    <xf numFmtId="0" fontId="8" fillId="0" borderId="0" xfId="2" applyFont="1" applyFill="1">
      <alignment vertical="center"/>
    </xf>
    <xf numFmtId="0" fontId="8" fillId="0" borderId="0" xfId="2" applyFont="1" applyFill="1" applyAlignment="1">
      <alignment vertical="center" shrinkToFit="1"/>
    </xf>
    <xf numFmtId="0" fontId="8" fillId="0" borderId="0" xfId="2" applyFont="1" applyAlignment="1">
      <alignment vertical="center" shrinkToFit="1"/>
    </xf>
    <xf numFmtId="0" fontId="8" fillId="0" borderId="0" xfId="2" applyFont="1">
      <alignment vertical="center"/>
    </xf>
    <xf numFmtId="0" fontId="10" fillId="0" borderId="0" xfId="2" applyFont="1">
      <alignment vertical="center"/>
    </xf>
    <xf numFmtId="0" fontId="11" fillId="0" borderId="0" xfId="2" applyFont="1" applyFill="1">
      <alignment vertical="center"/>
    </xf>
    <xf numFmtId="0" fontId="11" fillId="0" borderId="0" xfId="2" applyFont="1" applyFill="1" applyAlignment="1">
      <alignment vertical="center" shrinkToFit="1"/>
    </xf>
    <xf numFmtId="0" fontId="10" fillId="0" borderId="0" xfId="2" applyFont="1" applyAlignment="1">
      <alignment vertical="center" shrinkToFit="1"/>
    </xf>
    <xf numFmtId="0" fontId="11" fillId="0" borderId="0" xfId="2" applyFont="1" applyAlignment="1">
      <alignment vertical="center" shrinkToFit="1"/>
    </xf>
    <xf numFmtId="0" fontId="11" fillId="0" borderId="0" xfId="2" applyFont="1">
      <alignment vertical="center"/>
    </xf>
    <xf numFmtId="0" fontId="10" fillId="2" borderId="0" xfId="2" applyFont="1" applyFill="1">
      <alignment vertical="center"/>
    </xf>
    <xf numFmtId="0" fontId="11" fillId="2" borderId="0" xfId="2" applyFont="1" applyFill="1">
      <alignment vertical="center"/>
    </xf>
    <xf numFmtId="0" fontId="11" fillId="2" borderId="0" xfId="2" applyFont="1" applyFill="1" applyAlignment="1">
      <alignment vertical="center" shrinkToFit="1"/>
    </xf>
    <xf numFmtId="0" fontId="10" fillId="2" borderId="0" xfId="2" applyFont="1" applyFill="1" applyAlignment="1">
      <alignment vertical="center" shrinkToFit="1"/>
    </xf>
    <xf numFmtId="0" fontId="2" fillId="2" borderId="0" xfId="2" applyFont="1" applyFill="1">
      <alignment vertical="center"/>
    </xf>
    <xf numFmtId="0" fontId="8" fillId="0" borderId="5" xfId="4" applyFont="1" applyFill="1" applyBorder="1" applyAlignment="1">
      <alignment vertical="center" wrapText="1"/>
    </xf>
    <xf numFmtId="0" fontId="8" fillId="0" borderId="6" xfId="4" applyFont="1" applyFill="1" applyBorder="1" applyAlignment="1">
      <alignment vertical="center" wrapText="1"/>
    </xf>
    <xf numFmtId="0" fontId="12" fillId="0" borderId="7" xfId="4" applyFont="1" applyFill="1" applyBorder="1" applyAlignment="1">
      <alignment horizontal="center" vertical="center" shrinkToFit="1"/>
    </xf>
    <xf numFmtId="0" fontId="12" fillId="0" borderId="8" xfId="4" applyFont="1" applyFill="1" applyBorder="1" applyAlignment="1">
      <alignment horizontal="center" vertical="center" shrinkToFit="1"/>
    </xf>
    <xf numFmtId="0" fontId="13" fillId="2" borderId="9" xfId="4" applyFont="1" applyFill="1" applyBorder="1" applyAlignment="1">
      <alignment horizontal="left" vertical="center" shrinkToFit="1"/>
    </xf>
    <xf numFmtId="0" fontId="14" fillId="0" borderId="10" xfId="4" applyFont="1" applyFill="1" applyBorder="1" applyAlignment="1">
      <alignment horizontal="center" vertical="center" shrinkToFit="1"/>
    </xf>
    <xf numFmtId="0" fontId="14" fillId="0" borderId="11" xfId="4" applyFont="1" applyFill="1" applyBorder="1" applyAlignment="1">
      <alignment horizontal="center" vertical="center" shrinkToFit="1"/>
    </xf>
    <xf numFmtId="0" fontId="8" fillId="0" borderId="13" xfId="4" applyFont="1" applyFill="1" applyBorder="1" applyAlignment="1">
      <alignment vertical="center" wrapText="1"/>
    </xf>
    <xf numFmtId="0" fontId="8" fillId="0" borderId="14" xfId="4" applyFont="1" applyFill="1" applyBorder="1" applyAlignment="1">
      <alignment vertical="center" wrapText="1"/>
    </xf>
    <xf numFmtId="0" fontId="12" fillId="0" borderId="15" xfId="4" applyFont="1" applyFill="1" applyBorder="1" applyAlignment="1">
      <alignment horizontal="center" vertical="center" shrinkToFit="1"/>
    </xf>
    <xf numFmtId="0" fontId="12" fillId="0" borderId="16" xfId="4" applyFont="1" applyFill="1" applyBorder="1" applyAlignment="1">
      <alignment horizontal="center" vertical="center" shrinkToFit="1"/>
    </xf>
    <xf numFmtId="0" fontId="13" fillId="2" borderId="17" xfId="4" applyFont="1" applyFill="1" applyBorder="1" applyAlignment="1">
      <alignment horizontal="left" vertical="center" shrinkToFit="1"/>
    </xf>
    <xf numFmtId="0" fontId="14" fillId="0" borderId="18" xfId="4" applyFont="1" applyFill="1" applyBorder="1" applyAlignment="1">
      <alignment horizontal="center" vertical="center" shrinkToFit="1"/>
    </xf>
    <xf numFmtId="0" fontId="14" fillId="0" borderId="19" xfId="4" applyFont="1" applyFill="1" applyBorder="1" applyAlignment="1">
      <alignment horizontal="center" vertical="center" shrinkToFit="1"/>
    </xf>
    <xf numFmtId="0" fontId="15" fillId="0" borderId="0" xfId="4" applyFont="1"/>
    <xf numFmtId="0" fontId="15" fillId="2" borderId="0" xfId="4" applyFont="1" applyFill="1"/>
    <xf numFmtId="0" fontId="8" fillId="0" borderId="21" xfId="4" applyFont="1" applyFill="1" applyBorder="1" applyAlignment="1">
      <alignment vertical="center" wrapText="1"/>
    </xf>
    <xf numFmtId="0" fontId="8" fillId="0" borderId="22" xfId="4" applyFont="1" applyFill="1" applyBorder="1" applyAlignment="1">
      <alignment vertical="center" wrapText="1"/>
    </xf>
    <xf numFmtId="0" fontId="12" fillId="0" borderId="23" xfId="4" applyFont="1" applyFill="1" applyBorder="1" applyAlignment="1">
      <alignment horizontal="center" vertical="center" shrinkToFit="1"/>
    </xf>
    <xf numFmtId="0" fontId="12" fillId="0" borderId="24" xfId="4" applyFont="1" applyFill="1" applyBorder="1" applyAlignment="1">
      <alignment horizontal="center" vertical="center" shrinkToFit="1"/>
    </xf>
    <xf numFmtId="0" fontId="13" fillId="2" borderId="25" xfId="4" applyFont="1" applyFill="1" applyBorder="1" applyAlignment="1">
      <alignment horizontal="left" vertical="center" shrinkToFit="1"/>
    </xf>
    <xf numFmtId="0" fontId="14" fillId="0" borderId="26" xfId="4" applyFont="1" applyFill="1" applyBorder="1" applyAlignment="1">
      <alignment horizontal="center" vertical="center" shrinkToFit="1"/>
    </xf>
    <xf numFmtId="0" fontId="14" fillId="0" borderId="27" xfId="4" applyFont="1" applyFill="1" applyBorder="1" applyAlignment="1">
      <alignment horizontal="center" vertical="center" shrinkToFit="1"/>
    </xf>
    <xf numFmtId="0" fontId="14" fillId="2" borderId="31" xfId="4" applyFont="1" applyFill="1" applyBorder="1" applyAlignment="1">
      <alignment horizontal="center" vertical="center" wrapText="1" shrinkToFit="1"/>
    </xf>
    <xf numFmtId="0" fontId="14" fillId="2" borderId="32" xfId="4" applyFont="1" applyFill="1" applyBorder="1" applyAlignment="1">
      <alignment horizontal="center" vertical="center" wrapText="1" shrinkToFit="1"/>
    </xf>
    <xf numFmtId="0" fontId="13" fillId="2" borderId="10" xfId="4" applyFont="1" applyFill="1" applyBorder="1" applyAlignment="1">
      <alignment horizontal="center" vertical="center" shrinkToFit="1"/>
    </xf>
    <xf numFmtId="0" fontId="14" fillId="2" borderId="34" xfId="4" applyFont="1" applyFill="1" applyBorder="1" applyAlignment="1">
      <alignment horizontal="center" vertical="center" shrinkToFit="1"/>
    </xf>
    <xf numFmtId="0" fontId="13" fillId="2" borderId="39" xfId="4" applyFont="1" applyFill="1" applyBorder="1" applyAlignment="1">
      <alignment horizontal="center" vertical="center" shrinkToFit="1"/>
    </xf>
    <xf numFmtId="0" fontId="14" fillId="2" borderId="38" xfId="4" applyFont="1" applyFill="1" applyBorder="1" applyAlignment="1">
      <alignment horizontal="center" vertical="center" shrinkToFit="1"/>
    </xf>
    <xf numFmtId="0" fontId="9" fillId="2" borderId="0" xfId="4" applyFont="1" applyFill="1"/>
    <xf numFmtId="0" fontId="9" fillId="2" borderId="0" xfId="4" applyFont="1" applyFill="1" applyAlignment="1">
      <alignment shrinkToFit="1"/>
    </xf>
    <xf numFmtId="0" fontId="15" fillId="2" borderId="0" xfId="4" applyFont="1" applyFill="1" applyAlignment="1">
      <alignment shrinkToFit="1"/>
    </xf>
    <xf numFmtId="0" fontId="12" fillId="2" borderId="0" xfId="4" applyFont="1" applyFill="1" applyAlignment="1">
      <alignment horizontal="left"/>
    </xf>
    <xf numFmtId="0" fontId="14" fillId="2" borderId="0" xfId="4" applyFont="1" applyFill="1" applyBorder="1" applyAlignment="1">
      <alignment vertical="center"/>
    </xf>
    <xf numFmtId="0" fontId="14" fillId="2" borderId="0" xfId="4" applyFont="1" applyFill="1" applyBorder="1" applyAlignment="1">
      <alignment horizontal="center" vertical="center" shrinkToFit="1"/>
    </xf>
    <xf numFmtId="0" fontId="13" fillId="2" borderId="0" xfId="4" applyFont="1" applyFill="1" applyBorder="1" applyAlignment="1">
      <alignment horizontal="left" vertical="center" shrinkToFit="1"/>
    </xf>
    <xf numFmtId="0" fontId="14" fillId="2" borderId="0" xfId="4" applyFont="1" applyFill="1" applyBorder="1" applyAlignment="1">
      <alignment vertical="center" textRotation="255" wrapText="1"/>
    </xf>
    <xf numFmtId="0" fontId="14" fillId="2" borderId="0" xfId="4" applyFont="1" applyFill="1" applyBorder="1" applyAlignment="1">
      <alignment horizontal="center" vertical="center" textRotation="255" wrapText="1"/>
    </xf>
    <xf numFmtId="0" fontId="14" fillId="2" borderId="40" xfId="4" applyFont="1" applyFill="1" applyBorder="1" applyAlignment="1">
      <alignment horizontal="center" vertical="center" shrinkToFit="1"/>
    </xf>
    <xf numFmtId="0" fontId="8" fillId="0" borderId="5" xfId="4" applyFont="1" applyFill="1" applyBorder="1" applyAlignment="1">
      <alignment vertical="center"/>
    </xf>
    <xf numFmtId="0" fontId="8" fillId="0" borderId="6" xfId="4" applyFont="1" applyFill="1" applyBorder="1" applyAlignment="1">
      <alignment vertical="center"/>
    </xf>
    <xf numFmtId="0" fontId="13" fillId="2" borderId="13" xfId="4" applyFont="1" applyFill="1" applyBorder="1" applyAlignment="1">
      <alignment horizontal="left" vertical="center" shrinkToFit="1"/>
    </xf>
    <xf numFmtId="0" fontId="13" fillId="2" borderId="44" xfId="4" applyFont="1" applyFill="1" applyBorder="1" applyAlignment="1">
      <alignment horizontal="left" vertical="center" shrinkToFit="1"/>
    </xf>
    <xf numFmtId="0" fontId="14" fillId="0" borderId="45" xfId="4" applyFont="1" applyFill="1" applyBorder="1" applyAlignment="1">
      <alignment horizontal="center" vertical="center" shrinkToFit="1"/>
    </xf>
    <xf numFmtId="0" fontId="13" fillId="2" borderId="46" xfId="4" applyFont="1" applyFill="1" applyBorder="1" applyAlignment="1">
      <alignment horizontal="left" vertical="center" shrinkToFit="1"/>
    </xf>
    <xf numFmtId="0" fontId="14" fillId="0" borderId="43" xfId="4" applyFont="1" applyFill="1" applyBorder="1" applyAlignment="1">
      <alignment horizontal="center" vertical="center" shrinkToFit="1"/>
    </xf>
    <xf numFmtId="0" fontId="14" fillId="0" borderId="48" xfId="4" applyFont="1" applyFill="1" applyBorder="1" applyAlignment="1">
      <alignment horizontal="center" vertical="center" shrinkToFit="1"/>
    </xf>
    <xf numFmtId="0" fontId="14" fillId="0" borderId="8" xfId="4" applyFont="1" applyFill="1" applyBorder="1" applyAlignment="1">
      <alignment horizontal="center" vertical="center" shrinkToFit="1"/>
    </xf>
    <xf numFmtId="0" fontId="14" fillId="0" borderId="16" xfId="4" applyFont="1" applyFill="1" applyBorder="1" applyAlignment="1">
      <alignment horizontal="center" vertical="center" shrinkToFit="1"/>
    </xf>
    <xf numFmtId="0" fontId="14" fillId="2" borderId="8" xfId="2" applyFont="1" applyFill="1" applyBorder="1" applyAlignment="1">
      <alignment horizontal="center" vertical="center" shrinkToFit="1"/>
    </xf>
    <xf numFmtId="0" fontId="14" fillId="2" borderId="16" xfId="2" applyFont="1" applyFill="1" applyBorder="1" applyAlignment="1">
      <alignment horizontal="center" vertical="center" shrinkToFit="1"/>
    </xf>
    <xf numFmtId="0" fontId="15" fillId="0" borderId="0" xfId="2" applyFont="1">
      <alignment vertical="center"/>
    </xf>
    <xf numFmtId="0" fontId="15" fillId="2" borderId="0" xfId="2" applyFont="1" applyFill="1">
      <alignment vertical="center"/>
    </xf>
    <xf numFmtId="0" fontId="14" fillId="2" borderId="45" xfId="2" applyFont="1" applyFill="1" applyBorder="1" applyAlignment="1">
      <alignment horizontal="center" vertical="center" shrinkToFit="1"/>
    </xf>
    <xf numFmtId="0" fontId="14" fillId="2" borderId="32" xfId="4" applyFont="1" applyFill="1" applyBorder="1" applyAlignment="1">
      <alignment horizontal="center" vertical="center" shrinkToFit="1"/>
    </xf>
    <xf numFmtId="0" fontId="14" fillId="2" borderId="8" xfId="4" applyFont="1" applyFill="1" applyBorder="1" applyAlignment="1">
      <alignment horizontal="center" vertical="center" shrinkToFit="1"/>
    </xf>
    <xf numFmtId="0" fontId="14" fillId="2" borderId="16" xfId="4" applyFont="1" applyFill="1" applyBorder="1" applyAlignment="1">
      <alignment horizontal="center" vertical="center" shrinkToFit="1"/>
    </xf>
    <xf numFmtId="0" fontId="14" fillId="2" borderId="24" xfId="4" applyFont="1" applyFill="1" applyBorder="1" applyAlignment="1">
      <alignment horizontal="center" vertical="center" shrinkToFit="1"/>
    </xf>
    <xf numFmtId="0" fontId="12" fillId="2" borderId="0" xfId="4" applyFont="1" applyFill="1" applyAlignment="1">
      <alignment horizontal="left" vertical="center"/>
    </xf>
    <xf numFmtId="0" fontId="13" fillId="0" borderId="0" xfId="4" applyFont="1"/>
    <xf numFmtId="0" fontId="13" fillId="2" borderId="0" xfId="4" applyFont="1" applyFill="1"/>
    <xf numFmtId="0" fontId="14" fillId="0" borderId="34" xfId="4" applyFont="1" applyFill="1" applyBorder="1" applyAlignment="1">
      <alignment horizontal="center" vertical="center" shrinkToFit="1"/>
    </xf>
    <xf numFmtId="0" fontId="13" fillId="0" borderId="0" xfId="2" applyFont="1">
      <alignment vertical="center"/>
    </xf>
    <xf numFmtId="0" fontId="13" fillId="2" borderId="0" xfId="2" applyFont="1" applyFill="1">
      <alignment vertical="center"/>
    </xf>
    <xf numFmtId="0" fontId="14" fillId="2" borderId="43" xfId="4" applyFont="1" applyFill="1" applyBorder="1" applyAlignment="1">
      <alignment horizontal="center" vertical="center" shrinkToFit="1"/>
    </xf>
    <xf numFmtId="0" fontId="16" fillId="2" borderId="0" xfId="4" applyFont="1" applyFill="1"/>
    <xf numFmtId="0" fontId="2" fillId="0" borderId="0" xfId="4" applyFont="1"/>
    <xf numFmtId="0" fontId="2" fillId="2" borderId="0" xfId="4" applyFont="1" applyFill="1"/>
    <xf numFmtId="0" fontId="8" fillId="2" borderId="0" xfId="4" applyFont="1" applyFill="1"/>
    <xf numFmtId="0" fontId="8" fillId="2" borderId="0" xfId="4" applyFont="1" applyFill="1" applyAlignment="1">
      <alignment shrinkToFit="1"/>
    </xf>
    <xf numFmtId="0" fontId="2" fillId="2" borderId="0" xfId="4" applyFont="1" applyFill="1" applyAlignment="1">
      <alignment shrinkToFit="1"/>
    </xf>
    <xf numFmtId="0" fontId="8" fillId="2" borderId="0" xfId="2" applyFont="1" applyFill="1" applyBorder="1" applyAlignment="1">
      <alignment horizontal="right" vertical="center" wrapText="1"/>
    </xf>
    <xf numFmtId="0" fontId="17" fillId="2" borderId="0" xfId="4" applyNumberFormat="1" applyFont="1" applyFill="1" applyAlignment="1">
      <alignment horizontal="left"/>
    </xf>
    <xf numFmtId="0" fontId="20" fillId="2" borderId="0" xfId="4" applyFont="1" applyFill="1"/>
    <xf numFmtId="0" fontId="2" fillId="0" borderId="0" xfId="5" applyFont="1" applyFill="1" applyProtection="1">
      <alignment vertical="center"/>
    </xf>
    <xf numFmtId="0" fontId="2" fillId="0" borderId="0" xfId="5" applyFont="1" applyFill="1" applyBorder="1" applyProtection="1">
      <alignment vertical="center"/>
    </xf>
    <xf numFmtId="0" fontId="21" fillId="2" borderId="0" xfId="5" applyFont="1" applyFill="1" applyAlignment="1" applyProtection="1">
      <alignment horizontal="center" vertical="center"/>
    </xf>
    <xf numFmtId="0" fontId="21" fillId="2" borderId="0" xfId="5" applyFont="1" applyFill="1" applyBorder="1" applyAlignment="1" applyProtection="1">
      <alignment horizontal="center" vertical="center"/>
    </xf>
    <xf numFmtId="0" fontId="22" fillId="2" borderId="0" xfId="5" applyFont="1" applyFill="1" applyBorder="1" applyAlignment="1" applyProtection="1">
      <alignment horizontal="center" vertical="center"/>
    </xf>
    <xf numFmtId="176" fontId="23" fillId="0" borderId="56" xfId="1" applyNumberFormat="1" applyFont="1" applyFill="1" applyBorder="1" applyAlignment="1" applyProtection="1">
      <alignment vertical="center"/>
    </xf>
    <xf numFmtId="176" fontId="23" fillId="2" borderId="57" xfId="1" applyNumberFormat="1" applyFont="1" applyFill="1" applyBorder="1" applyAlignment="1" applyProtection="1">
      <alignment vertical="center"/>
    </xf>
    <xf numFmtId="176" fontId="23" fillId="0" borderId="58" xfId="1" applyNumberFormat="1" applyFont="1" applyFill="1" applyBorder="1" applyAlignment="1" applyProtection="1">
      <alignment vertical="center"/>
    </xf>
    <xf numFmtId="0" fontId="24" fillId="2" borderId="58" xfId="5" applyFont="1" applyFill="1" applyBorder="1" applyAlignment="1" applyProtection="1">
      <alignment horizontal="center" vertical="center"/>
    </xf>
    <xf numFmtId="176" fontId="23" fillId="0" borderId="0" xfId="1" applyNumberFormat="1" applyFont="1" applyFill="1" applyBorder="1" applyAlignment="1" applyProtection="1">
      <alignment vertical="center"/>
    </xf>
    <xf numFmtId="176" fontId="23" fillId="0" borderId="38" xfId="1" applyNumberFormat="1" applyFont="1" applyFill="1" applyBorder="1" applyAlignment="1" applyProtection="1">
      <alignment vertical="center"/>
    </xf>
    <xf numFmtId="176" fontId="23" fillId="0" borderId="42" xfId="1" applyNumberFormat="1" applyFont="1" applyFill="1" applyBorder="1" applyAlignment="1" applyProtection="1">
      <alignment vertical="center"/>
    </xf>
    <xf numFmtId="176" fontId="23" fillId="0" borderId="20" xfId="1" applyNumberFormat="1" applyFont="1" applyFill="1" applyBorder="1" applyAlignment="1" applyProtection="1">
      <alignment vertical="center"/>
    </xf>
    <xf numFmtId="0" fontId="24" fillId="2" borderId="28" xfId="5" applyFont="1" applyFill="1" applyBorder="1" applyAlignment="1" applyProtection="1">
      <alignment horizontal="center" vertical="center"/>
    </xf>
    <xf numFmtId="176" fontId="23" fillId="2" borderId="29" xfId="1" applyNumberFormat="1" applyFont="1" applyFill="1" applyBorder="1" applyAlignment="1" applyProtection="1">
      <alignment vertical="center"/>
    </xf>
    <xf numFmtId="176" fontId="23" fillId="2" borderId="40" xfId="1" applyNumberFormat="1" applyFont="1" applyFill="1" applyBorder="1" applyAlignment="1" applyProtection="1">
      <alignment vertical="center"/>
    </xf>
    <xf numFmtId="0" fontId="25" fillId="2" borderId="29" xfId="5" applyFont="1" applyFill="1" applyBorder="1" applyAlignment="1" applyProtection="1">
      <alignment horizontal="left" vertical="center"/>
    </xf>
    <xf numFmtId="0" fontId="25" fillId="2" borderId="49" xfId="5" applyFont="1" applyFill="1" applyBorder="1" applyAlignment="1" applyProtection="1">
      <alignment horizontal="left" vertical="center"/>
    </xf>
    <xf numFmtId="0" fontId="25" fillId="2" borderId="40" xfId="5" applyFont="1" applyFill="1" applyBorder="1" applyAlignment="1" applyProtection="1">
      <alignment horizontal="left" vertical="center"/>
    </xf>
    <xf numFmtId="0" fontId="21" fillId="0" borderId="0" xfId="5" applyFont="1" applyFill="1" applyAlignment="1" applyProtection="1">
      <alignment horizontal="center" vertical="center"/>
    </xf>
    <xf numFmtId="0" fontId="21" fillId="0" borderId="0" xfId="5" applyFont="1" applyFill="1" applyAlignment="1">
      <alignment horizontal="center" vertical="center"/>
    </xf>
    <xf numFmtId="0" fontId="2" fillId="2" borderId="0" xfId="5" applyFont="1" applyFill="1" applyProtection="1">
      <alignment vertical="center"/>
    </xf>
    <xf numFmtId="0" fontId="21" fillId="2" borderId="0" xfId="5" applyFont="1" applyFill="1" applyAlignment="1">
      <alignment horizontal="center" vertical="center"/>
    </xf>
    <xf numFmtId="0" fontId="26" fillId="0" borderId="0" xfId="5" applyFont="1" applyFill="1" applyAlignment="1">
      <alignment vertical="center"/>
    </xf>
    <xf numFmtId="0" fontId="26" fillId="2" borderId="0" xfId="5" applyFont="1" applyFill="1" applyAlignment="1">
      <alignment vertical="center"/>
    </xf>
    <xf numFmtId="38" fontId="25" fillId="2" borderId="0" xfId="6" applyFont="1" applyFill="1" applyBorder="1" applyAlignment="1" applyProtection="1">
      <alignment horizontal="left" vertical="center"/>
    </xf>
    <xf numFmtId="0" fontId="2" fillId="3" borderId="0" xfId="5" applyFont="1" applyFill="1" applyProtection="1">
      <alignment vertical="center"/>
    </xf>
    <xf numFmtId="0" fontId="26" fillId="3" borderId="0" xfId="5" applyFont="1" applyFill="1" applyAlignment="1">
      <alignment vertical="center"/>
    </xf>
    <xf numFmtId="0" fontId="25" fillId="2" borderId="0" xfId="5" applyFont="1" applyFill="1" applyBorder="1" applyAlignment="1" applyProtection="1">
      <alignment horizontal="center" vertical="center"/>
    </xf>
    <xf numFmtId="0" fontId="25" fillId="2" borderId="0" xfId="5" applyFont="1" applyFill="1" applyBorder="1" applyAlignment="1" applyProtection="1">
      <alignment horizontal="left" vertical="center"/>
    </xf>
    <xf numFmtId="0" fontId="28" fillId="2" borderId="0" xfId="5" applyFont="1" applyFill="1" applyBorder="1" applyAlignment="1" applyProtection="1">
      <alignment horizontal="center" vertical="center"/>
    </xf>
    <xf numFmtId="0" fontId="15" fillId="3" borderId="0" xfId="5" applyFont="1" applyFill="1" applyAlignment="1">
      <alignment vertical="center"/>
    </xf>
    <xf numFmtId="38" fontId="2" fillId="3" borderId="0" xfId="5" applyNumberFormat="1" applyFont="1" applyFill="1" applyProtection="1">
      <alignment vertical="center"/>
    </xf>
    <xf numFmtId="38" fontId="15" fillId="3" borderId="0" xfId="1" applyFont="1" applyFill="1" applyAlignment="1">
      <alignment vertical="center"/>
    </xf>
    <xf numFmtId="0" fontId="29" fillId="2" borderId="0" xfId="5" applyFont="1" applyFill="1" applyAlignment="1" applyProtection="1">
      <alignment horizontal="left" vertical="center"/>
    </xf>
    <xf numFmtId="0" fontId="25" fillId="2" borderId="0" xfId="5" applyFont="1" applyFill="1" applyAlignment="1" applyProtection="1">
      <alignment horizontal="left" indent="2"/>
    </xf>
    <xf numFmtId="0" fontId="25" fillId="2" borderId="0" xfId="5" applyFont="1" applyFill="1" applyProtection="1">
      <alignment vertical="center"/>
    </xf>
    <xf numFmtId="0" fontId="25" fillId="0" borderId="0" xfId="5" applyFont="1" applyFill="1" applyProtection="1">
      <alignment vertical="center"/>
    </xf>
    <xf numFmtId="0" fontId="30" fillId="0" borderId="0" xfId="5" applyFont="1" applyFill="1" applyAlignment="1">
      <alignment vertical="center"/>
    </xf>
    <xf numFmtId="0" fontId="30" fillId="2" borderId="0" xfId="5" applyFont="1" applyFill="1" applyAlignment="1">
      <alignment vertical="center"/>
    </xf>
    <xf numFmtId="0" fontId="31" fillId="2" borderId="0" xfId="5" applyFont="1" applyFill="1" applyBorder="1" applyAlignment="1" applyProtection="1">
      <alignment horizontal="center" vertical="center"/>
    </xf>
    <xf numFmtId="0" fontId="33" fillId="2" borderId="0" xfId="5" applyFont="1" applyFill="1" applyAlignment="1">
      <alignment vertical="center"/>
    </xf>
    <xf numFmtId="0" fontId="13" fillId="2" borderId="0" xfId="5" applyFont="1" applyFill="1" applyBorder="1" applyAlignment="1" applyProtection="1">
      <alignment horizontal="left" vertical="center"/>
    </xf>
    <xf numFmtId="0" fontId="13" fillId="2" borderId="0" xfId="5" applyFont="1" applyFill="1" applyBorder="1" applyAlignment="1" applyProtection="1">
      <alignment horizontal="center" vertical="center"/>
    </xf>
    <xf numFmtId="0" fontId="13" fillId="2" borderId="0" xfId="5" applyFont="1" applyFill="1" applyProtection="1">
      <alignment vertical="center"/>
    </xf>
    <xf numFmtId="0" fontId="2" fillId="2" borderId="0" xfId="5" applyFont="1" applyFill="1" applyBorder="1" applyAlignment="1" applyProtection="1"/>
    <xf numFmtId="0" fontId="13" fillId="0" borderId="0" xfId="5" applyFont="1" applyFill="1" applyBorder="1" applyAlignment="1" applyProtection="1">
      <alignment horizontal="left" vertical="center"/>
    </xf>
    <xf numFmtId="0" fontId="16" fillId="2" borderId="0" xfId="5" applyFont="1" applyFill="1" applyAlignment="1">
      <alignment vertical="center"/>
    </xf>
    <xf numFmtId="0" fontId="15" fillId="2" borderId="0" xfId="5" applyFont="1" applyFill="1" applyBorder="1" applyAlignment="1" applyProtection="1"/>
    <xf numFmtId="0" fontId="25" fillId="0" borderId="0" xfId="7" applyFont="1"/>
    <xf numFmtId="0" fontId="25" fillId="0" borderId="0" xfId="7" applyFont="1" applyAlignment="1">
      <alignment horizontal="center"/>
    </xf>
    <xf numFmtId="0" fontId="25" fillId="0" borderId="0" xfId="7" applyFont="1" applyAlignment="1">
      <alignment shrinkToFit="1"/>
    </xf>
    <xf numFmtId="0" fontId="10" fillId="0" borderId="0" xfId="7" applyFont="1" applyAlignment="1">
      <alignment shrinkToFit="1"/>
    </xf>
    <xf numFmtId="0" fontId="25" fillId="4" borderId="0" xfId="7" applyFont="1" applyFill="1"/>
    <xf numFmtId="0" fontId="25" fillId="4" borderId="0" xfId="7" applyFont="1" applyFill="1" applyAlignment="1">
      <alignment horizontal="center"/>
    </xf>
    <xf numFmtId="0" fontId="25" fillId="4" borderId="0" xfId="7" applyFont="1" applyFill="1" applyAlignment="1">
      <alignment shrinkToFit="1"/>
    </xf>
    <xf numFmtId="0" fontId="25" fillId="4" borderId="12" xfId="8" applyFont="1" applyFill="1" applyBorder="1" applyAlignment="1">
      <alignment horizontal="center" vertical="center" shrinkToFit="1"/>
    </xf>
    <xf numFmtId="0" fontId="25" fillId="4" borderId="41" xfId="8" applyFont="1" applyFill="1" applyBorder="1" applyAlignment="1">
      <alignment horizontal="center" vertical="center" shrinkToFit="1"/>
    </xf>
    <xf numFmtId="0" fontId="10" fillId="4" borderId="0" xfId="7" applyFont="1" applyFill="1" applyAlignment="1">
      <alignment shrinkToFit="1"/>
    </xf>
    <xf numFmtId="177" fontId="25" fillId="4" borderId="0" xfId="1" applyNumberFormat="1" applyFont="1" applyFill="1" applyBorder="1" applyAlignment="1">
      <alignment horizontal="left"/>
    </xf>
    <xf numFmtId="0" fontId="25" fillId="4" borderId="0" xfId="7" applyFont="1" applyFill="1" applyBorder="1" applyAlignment="1">
      <alignment horizontal="center"/>
    </xf>
    <xf numFmtId="38" fontId="25" fillId="4" borderId="0" xfId="1" applyFont="1" applyFill="1" applyBorder="1" applyAlignment="1"/>
    <xf numFmtId="0" fontId="25" fillId="4" borderId="0" xfId="7" applyFont="1" applyFill="1" applyBorder="1" applyAlignment="1">
      <alignment horizontal="right"/>
    </xf>
    <xf numFmtId="177" fontId="25" fillId="4" borderId="0" xfId="1" applyNumberFormat="1" applyFont="1" applyFill="1" applyBorder="1" applyAlignment="1">
      <alignment horizontal="left" shrinkToFit="1"/>
    </xf>
    <xf numFmtId="0" fontId="25" fillId="4" borderId="0" xfId="7" applyFont="1" applyFill="1" applyBorder="1" applyAlignment="1">
      <alignment horizontal="center" shrinkToFit="1"/>
    </xf>
    <xf numFmtId="38" fontId="25" fillId="4" borderId="0" xfId="1" applyFont="1" applyFill="1" applyBorder="1" applyAlignment="1">
      <alignment shrinkToFit="1"/>
    </xf>
    <xf numFmtId="0" fontId="25" fillId="4" borderId="0" xfId="7" applyFont="1" applyFill="1" applyBorder="1" applyAlignment="1">
      <alignment horizontal="right" shrinkToFit="1"/>
    </xf>
    <xf numFmtId="178" fontId="25" fillId="4" borderId="0" xfId="7" applyNumberFormat="1" applyFont="1" applyFill="1" applyAlignment="1">
      <alignment horizontal="left" shrinkToFit="1"/>
    </xf>
    <xf numFmtId="0" fontId="25" fillId="4" borderId="43" xfId="7" applyFont="1" applyFill="1" applyBorder="1" applyAlignment="1">
      <alignment shrinkToFit="1"/>
    </xf>
    <xf numFmtId="38" fontId="25" fillId="4" borderId="41" xfId="1" applyFont="1" applyFill="1" applyBorder="1" applyAlignment="1">
      <alignment shrinkToFit="1"/>
    </xf>
    <xf numFmtId="38" fontId="25" fillId="0" borderId="41" xfId="1" applyFont="1" applyFill="1" applyBorder="1" applyAlignment="1">
      <alignment shrinkToFit="1"/>
    </xf>
    <xf numFmtId="0" fontId="25" fillId="4" borderId="41" xfId="7" applyFont="1" applyFill="1" applyBorder="1" applyAlignment="1">
      <alignment shrinkToFit="1"/>
    </xf>
    <xf numFmtId="0" fontId="25" fillId="4" borderId="29" xfId="7" applyFont="1" applyFill="1" applyBorder="1" applyAlignment="1">
      <alignment shrinkToFit="1"/>
    </xf>
    <xf numFmtId="0" fontId="25" fillId="4" borderId="40" xfId="7" applyFont="1" applyFill="1" applyBorder="1" applyAlignment="1">
      <alignment shrinkToFit="1"/>
    </xf>
    <xf numFmtId="0" fontId="25" fillId="4" borderId="0" xfId="7" applyFont="1" applyFill="1" applyBorder="1" applyAlignment="1">
      <alignment shrinkToFit="1"/>
    </xf>
    <xf numFmtId="0" fontId="15" fillId="4" borderId="0" xfId="7" applyFont="1" applyFill="1" applyAlignment="1">
      <alignment shrinkToFit="1"/>
    </xf>
    <xf numFmtId="0" fontId="10" fillId="4" borderId="41" xfId="7" applyFont="1" applyFill="1" applyBorder="1" applyAlignment="1">
      <alignment vertical="center" shrinkToFit="1"/>
    </xf>
    <xf numFmtId="179" fontId="2" fillId="4" borderId="41" xfId="7" applyNumberFormat="1" applyFont="1" applyFill="1" applyBorder="1" applyAlignment="1">
      <alignment vertical="center"/>
    </xf>
    <xf numFmtId="179" fontId="2" fillId="4" borderId="62" xfId="7" applyNumberFormat="1" applyFont="1" applyFill="1" applyBorder="1" applyAlignment="1">
      <alignment vertical="center"/>
    </xf>
    <xf numFmtId="180" fontId="25" fillId="0" borderId="44" xfId="7" applyNumberFormat="1" applyFont="1" applyFill="1" applyBorder="1" applyProtection="1">
      <protection locked="0"/>
    </xf>
    <xf numFmtId="0" fontId="25" fillId="0" borderId="64" xfId="7" applyFont="1" applyFill="1" applyBorder="1" applyProtection="1">
      <protection locked="0"/>
    </xf>
    <xf numFmtId="177" fontId="25" fillId="0" borderId="65" xfId="7" applyNumberFormat="1" applyFont="1" applyFill="1" applyBorder="1" applyAlignment="1" applyProtection="1">
      <alignment horizontal="center"/>
      <protection locked="0"/>
    </xf>
    <xf numFmtId="0" fontId="25" fillId="0" borderId="64" xfId="7" applyNumberFormat="1" applyFont="1" applyFill="1" applyBorder="1" applyProtection="1">
      <protection locked="0"/>
    </xf>
    <xf numFmtId="177" fontId="25" fillId="0" borderId="44" xfId="7" applyNumberFormat="1" applyFont="1" applyFill="1" applyBorder="1" applyProtection="1">
      <protection locked="0"/>
    </xf>
    <xf numFmtId="181" fontId="25" fillId="0" borderId="64" xfId="7" applyNumberFormat="1" applyFont="1" applyFill="1" applyBorder="1" applyProtection="1">
      <protection locked="0"/>
    </xf>
    <xf numFmtId="0" fontId="25" fillId="0" borderId="64" xfId="7" applyFont="1" applyFill="1" applyBorder="1" applyAlignment="1" applyProtection="1">
      <alignment shrinkToFit="1"/>
      <protection locked="0"/>
    </xf>
    <xf numFmtId="0" fontId="25" fillId="0" borderId="65" xfId="7" applyFont="1" applyFill="1" applyBorder="1" applyAlignment="1" applyProtection="1">
      <alignment shrinkToFit="1"/>
      <protection locked="0"/>
    </xf>
    <xf numFmtId="38" fontId="25" fillId="4" borderId="65" xfId="6" applyFont="1" applyFill="1" applyBorder="1"/>
    <xf numFmtId="0" fontId="23" fillId="4" borderId="12" xfId="7" applyFont="1" applyFill="1" applyBorder="1" applyAlignment="1">
      <alignment vertical="center" shrinkToFit="1"/>
    </xf>
    <xf numFmtId="0" fontId="23" fillId="4" borderId="67" xfId="7" applyFont="1" applyFill="1" applyBorder="1" applyAlignment="1" applyProtection="1">
      <alignment horizontal="left" vertical="center" wrapText="1" shrinkToFit="1"/>
      <protection locked="0"/>
    </xf>
    <xf numFmtId="22" fontId="23" fillId="4" borderId="12" xfId="9" applyNumberFormat="1" applyFont="1" applyFill="1" applyBorder="1" applyAlignment="1" applyProtection="1">
      <alignment horizontal="left" vertical="center" wrapText="1" shrinkToFit="1"/>
      <protection locked="0"/>
    </xf>
    <xf numFmtId="0" fontId="25" fillId="0" borderId="68" xfId="7" applyFont="1" applyFill="1" applyBorder="1" applyAlignment="1" applyProtection="1">
      <alignment horizontal="center" vertical="center" shrinkToFit="1"/>
      <protection locked="0"/>
    </xf>
    <xf numFmtId="182" fontId="25" fillId="0" borderId="69" xfId="7" applyNumberFormat="1" applyFont="1" applyFill="1" applyBorder="1" applyAlignment="1" applyProtection="1">
      <alignment horizontal="center" vertical="center" shrinkToFit="1"/>
      <protection locked="0"/>
    </xf>
    <xf numFmtId="180" fontId="25" fillId="0" borderId="70" xfId="7" applyNumberFormat="1" applyFont="1" applyFill="1" applyBorder="1" applyProtection="1">
      <protection locked="0"/>
    </xf>
    <xf numFmtId="0" fontId="25" fillId="0" borderId="71" xfId="7" applyFont="1" applyFill="1" applyBorder="1" applyProtection="1">
      <protection locked="0"/>
    </xf>
    <xf numFmtId="177" fontId="25" fillId="0" borderId="72" xfId="7" applyNumberFormat="1" applyFont="1" applyFill="1" applyBorder="1" applyAlignment="1" applyProtection="1">
      <alignment horizontal="center"/>
      <protection locked="0"/>
    </xf>
    <xf numFmtId="0" fontId="25" fillId="0" borderId="71" xfId="7" applyNumberFormat="1" applyFont="1" applyFill="1" applyBorder="1" applyProtection="1">
      <protection locked="0"/>
    </xf>
    <xf numFmtId="177" fontId="25" fillId="0" borderId="70" xfId="7" applyNumberFormat="1" applyFont="1" applyFill="1" applyBorder="1" applyProtection="1">
      <protection locked="0"/>
    </xf>
    <xf numFmtId="181" fontId="25" fillId="0" borderId="71" xfId="7" applyNumberFormat="1" applyFont="1" applyFill="1" applyBorder="1" applyProtection="1">
      <protection locked="0"/>
    </xf>
    <xf numFmtId="0" fontId="25" fillId="0" borderId="71" xfId="7" applyFont="1" applyFill="1" applyBorder="1" applyAlignment="1" applyProtection="1">
      <alignment shrinkToFit="1"/>
      <protection locked="0"/>
    </xf>
    <xf numFmtId="0" fontId="25" fillId="0" borderId="72" xfId="7" applyFont="1" applyFill="1" applyBorder="1" applyAlignment="1" applyProtection="1">
      <alignment shrinkToFit="1"/>
      <protection locked="0"/>
    </xf>
    <xf numFmtId="38" fontId="25" fillId="4" borderId="72" xfId="6" applyFont="1" applyFill="1" applyBorder="1"/>
    <xf numFmtId="0" fontId="23" fillId="4" borderId="20" xfId="7" applyFont="1" applyFill="1" applyBorder="1" applyAlignment="1">
      <alignment vertical="center" shrinkToFit="1"/>
    </xf>
    <xf numFmtId="0" fontId="23" fillId="4" borderId="74" xfId="7" applyFont="1" applyFill="1" applyBorder="1" applyAlignment="1" applyProtection="1">
      <alignment horizontal="left" vertical="center" wrapText="1" shrinkToFit="1"/>
      <protection locked="0"/>
    </xf>
    <xf numFmtId="22" fontId="23" fillId="4" borderId="20" xfId="9" applyNumberFormat="1" applyFont="1" applyFill="1" applyBorder="1" applyAlignment="1" applyProtection="1">
      <alignment horizontal="left" vertical="center" wrapText="1" shrinkToFit="1"/>
      <protection locked="0"/>
    </xf>
    <xf numFmtId="0" fontId="25" fillId="0" borderId="75" xfId="7" applyFont="1" applyFill="1" applyBorder="1" applyAlignment="1" applyProtection="1">
      <alignment horizontal="center" vertical="center" shrinkToFit="1"/>
      <protection locked="0"/>
    </xf>
    <xf numFmtId="182" fontId="25" fillId="0" borderId="76" xfId="7" applyNumberFormat="1" applyFont="1" applyFill="1" applyBorder="1" applyAlignment="1" applyProtection="1">
      <alignment horizontal="center" vertical="center" shrinkToFit="1"/>
      <protection locked="0"/>
    </xf>
    <xf numFmtId="180" fontId="25" fillId="0" borderId="77" xfId="7" applyNumberFormat="1" applyFont="1" applyFill="1" applyBorder="1" applyProtection="1">
      <protection locked="0"/>
    </xf>
    <xf numFmtId="0" fontId="25" fillId="0" borderId="78" xfId="7" applyFont="1" applyFill="1" applyBorder="1" applyProtection="1">
      <protection locked="0"/>
    </xf>
    <xf numFmtId="177" fontId="25" fillId="0" borderId="79" xfId="7" applyNumberFormat="1" applyFont="1" applyFill="1" applyBorder="1" applyAlignment="1" applyProtection="1">
      <alignment horizontal="center"/>
      <protection locked="0"/>
    </xf>
    <xf numFmtId="0" fontId="25" fillId="0" borderId="78" xfId="7" applyNumberFormat="1" applyFont="1" applyFill="1" applyBorder="1" applyProtection="1">
      <protection locked="0"/>
    </xf>
    <xf numFmtId="177" fontId="25" fillId="0" borderId="77" xfId="7" applyNumberFormat="1" applyFont="1" applyFill="1" applyBorder="1" applyProtection="1">
      <protection locked="0"/>
    </xf>
    <xf numFmtId="181" fontId="25" fillId="0" borderId="78" xfId="7" applyNumberFormat="1" applyFont="1" applyFill="1" applyBorder="1" applyProtection="1">
      <protection locked="0"/>
    </xf>
    <xf numFmtId="0" fontId="25" fillId="0" borderId="78" xfId="7" applyFont="1" applyFill="1" applyBorder="1" applyAlignment="1" applyProtection="1">
      <alignment shrinkToFit="1"/>
      <protection locked="0"/>
    </xf>
    <xf numFmtId="0" fontId="25" fillId="0" borderId="79" xfId="7" applyFont="1" applyFill="1" applyBorder="1" applyAlignment="1" applyProtection="1">
      <alignment shrinkToFit="1"/>
      <protection locked="0"/>
    </xf>
    <xf numFmtId="38" fontId="25" fillId="4" borderId="79" xfId="6" applyFont="1" applyFill="1" applyBorder="1"/>
    <xf numFmtId="0" fontId="23" fillId="4" borderId="28" xfId="7" applyFont="1" applyFill="1" applyBorder="1" applyAlignment="1">
      <alignment vertical="center" shrinkToFit="1"/>
    </xf>
    <xf numFmtId="0" fontId="25" fillId="0" borderId="81" xfId="7" applyFont="1" applyFill="1" applyBorder="1" applyAlignment="1" applyProtection="1">
      <alignment horizontal="center" vertical="center" shrinkToFit="1"/>
      <protection locked="0"/>
    </xf>
    <xf numFmtId="182" fontId="25" fillId="0" borderId="82" xfId="7" applyNumberFormat="1" applyFont="1" applyFill="1" applyBorder="1" applyAlignment="1" applyProtection="1">
      <alignment horizontal="center" vertical="center" shrinkToFit="1"/>
      <protection locked="0"/>
    </xf>
    <xf numFmtId="182" fontId="25" fillId="0" borderId="76" xfId="7" applyNumberFormat="1" applyFont="1" applyFill="1" applyBorder="1" applyAlignment="1" applyProtection="1">
      <alignment horizontal="center" vertical="center" wrapText="1" shrinkToFit="1"/>
      <protection locked="0"/>
    </xf>
    <xf numFmtId="0" fontId="25" fillId="0" borderId="78" xfId="7" applyFont="1" applyFill="1" applyBorder="1" applyAlignment="1" applyProtection="1">
      <alignment wrapText="1" shrinkToFit="1"/>
      <protection locked="0"/>
    </xf>
    <xf numFmtId="0" fontId="25" fillId="0" borderId="71" xfId="7" applyFont="1" applyFill="1" applyBorder="1" applyAlignment="1" applyProtection="1">
      <alignment wrapText="1" shrinkToFit="1"/>
      <protection locked="0"/>
    </xf>
    <xf numFmtId="0" fontId="25" fillId="4" borderId="83" xfId="7" applyFont="1" applyFill="1" applyBorder="1" applyAlignment="1">
      <alignment horizontal="left"/>
    </xf>
    <xf numFmtId="0" fontId="25" fillId="4" borderId="84" xfId="7" applyFont="1" applyFill="1" applyBorder="1" applyAlignment="1">
      <alignment horizontal="right"/>
    </xf>
    <xf numFmtId="0" fontId="25" fillId="4" borderId="85" xfId="7" applyFont="1" applyFill="1" applyBorder="1" applyAlignment="1">
      <alignment horizontal="center"/>
    </xf>
    <xf numFmtId="177" fontId="25" fillId="4" borderId="83" xfId="7" applyNumberFormat="1" applyFont="1" applyFill="1" applyBorder="1" applyAlignment="1">
      <alignment horizontal="left"/>
    </xf>
    <xf numFmtId="0" fontId="25" fillId="4" borderId="84" xfId="7" applyFont="1" applyFill="1" applyBorder="1" applyAlignment="1">
      <alignment horizontal="center" shrinkToFit="1"/>
    </xf>
    <xf numFmtId="0" fontId="25" fillId="4" borderId="85" xfId="7" applyFont="1" applyFill="1" applyBorder="1" applyAlignment="1">
      <alignment horizontal="center" shrinkToFit="1"/>
    </xf>
    <xf numFmtId="0" fontId="25" fillId="4" borderId="0" xfId="7" applyFont="1" applyFill="1" applyBorder="1" applyAlignment="1">
      <alignment horizontal="center" vertical="center"/>
    </xf>
    <xf numFmtId="0" fontId="10" fillId="4" borderId="41" xfId="7" applyFont="1" applyFill="1" applyBorder="1" applyAlignment="1">
      <alignment horizontal="center" vertical="center" shrinkToFit="1"/>
    </xf>
    <xf numFmtId="0" fontId="10" fillId="4" borderId="40" xfId="7" applyFont="1" applyFill="1" applyBorder="1" applyAlignment="1">
      <alignment horizontal="center" vertical="center"/>
    </xf>
    <xf numFmtId="0" fontId="10" fillId="4" borderId="40" xfId="7" applyFont="1" applyFill="1" applyBorder="1" applyAlignment="1">
      <alignment horizontal="center" vertical="center" wrapText="1"/>
    </xf>
    <xf numFmtId="0" fontId="10" fillId="4" borderId="86" xfId="7" applyFont="1" applyFill="1" applyBorder="1" applyAlignment="1">
      <alignment horizontal="center" vertical="center"/>
    </xf>
    <xf numFmtId="0" fontId="25" fillId="4" borderId="87" xfId="5" applyFont="1" applyFill="1" applyBorder="1" applyAlignment="1" applyProtection="1">
      <alignment horizontal="center" vertical="center"/>
    </xf>
    <xf numFmtId="0" fontId="25" fillId="4" borderId="87" xfId="5" applyFont="1" applyFill="1" applyBorder="1" applyAlignment="1" applyProtection="1">
      <alignment horizontal="center" vertical="center" wrapText="1"/>
    </xf>
    <xf numFmtId="0" fontId="25" fillId="4" borderId="35" xfId="5" applyFont="1" applyFill="1" applyBorder="1" applyAlignment="1" applyProtection="1">
      <alignment horizontal="center" vertical="center" wrapText="1"/>
    </xf>
    <xf numFmtId="0" fontId="10" fillId="4" borderId="88" xfId="7" applyFont="1" applyFill="1" applyBorder="1" applyAlignment="1">
      <alignment horizontal="center" vertical="top"/>
    </xf>
    <xf numFmtId="0" fontId="10" fillId="4" borderId="34" xfId="7" applyFont="1" applyFill="1" applyBorder="1" applyAlignment="1">
      <alignment horizontal="center" vertical="top"/>
    </xf>
    <xf numFmtId="0" fontId="25" fillId="4" borderId="12" xfId="7" applyFont="1" applyFill="1" applyBorder="1"/>
    <xf numFmtId="0" fontId="10" fillId="0" borderId="0" xfId="7" applyFont="1" applyAlignment="1"/>
    <xf numFmtId="0" fontId="10" fillId="4" borderId="0" xfId="7" applyFont="1" applyFill="1" applyAlignment="1"/>
    <xf numFmtId="0" fontId="10" fillId="4" borderId="28" xfId="7" applyFont="1" applyFill="1" applyBorder="1" applyAlignment="1"/>
    <xf numFmtId="0" fontId="37" fillId="4" borderId="0" xfId="7" applyFont="1" applyFill="1" applyAlignment="1">
      <alignment horizontal="left" vertical="center" readingOrder="1"/>
    </xf>
    <xf numFmtId="183" fontId="15" fillId="4" borderId="35" xfId="7" applyNumberFormat="1" applyFont="1" applyFill="1" applyBorder="1" applyAlignment="1">
      <alignment horizontal="right" wrapText="1" shrinkToFit="1"/>
    </xf>
    <xf numFmtId="0" fontId="15" fillId="4" borderId="0" xfId="7" applyFont="1" applyFill="1" applyAlignment="1">
      <alignment vertical="center"/>
    </xf>
    <xf numFmtId="0" fontId="25" fillId="4" borderId="0" xfId="7" applyFont="1" applyFill="1" applyAlignment="1">
      <alignment horizontal="left" vertical="center"/>
    </xf>
    <xf numFmtId="0" fontId="25" fillId="4" borderId="0" xfId="7" applyFont="1" applyFill="1" applyAlignment="1">
      <alignment horizontal="center" vertical="center"/>
    </xf>
    <xf numFmtId="0" fontId="25" fillId="0" borderId="0" xfId="7" applyFont="1" applyBorder="1"/>
    <xf numFmtId="0" fontId="25" fillId="4" borderId="0" xfId="7" applyFont="1" applyFill="1" applyBorder="1"/>
    <xf numFmtId="0" fontId="25" fillId="4" borderId="43" xfId="7" applyFont="1" applyFill="1" applyBorder="1"/>
    <xf numFmtId="38" fontId="25" fillId="4" borderId="41" xfId="1" applyFont="1" applyFill="1" applyBorder="1" applyAlignment="1"/>
    <xf numFmtId="38" fontId="25" fillId="0" borderId="41" xfId="1" applyFont="1" applyFill="1" applyBorder="1" applyAlignment="1"/>
    <xf numFmtId="0" fontId="21" fillId="0" borderId="0" xfId="5" applyFont="1" applyFill="1" applyBorder="1" applyAlignment="1" applyProtection="1">
      <alignment horizontal="center" vertical="center"/>
    </xf>
    <xf numFmtId="0" fontId="22" fillId="0" borderId="0" xfId="5" applyFont="1" applyFill="1" applyBorder="1" applyAlignment="1" applyProtection="1">
      <alignment horizontal="center" vertical="center"/>
    </xf>
    <xf numFmtId="0" fontId="25" fillId="0" borderId="49" xfId="5" applyFont="1" applyFill="1" applyBorder="1" applyAlignment="1" applyProtection="1">
      <alignment horizontal="left" vertical="center"/>
    </xf>
    <xf numFmtId="0" fontId="25" fillId="0" borderId="40" xfId="5" applyFont="1" applyFill="1" applyBorder="1" applyAlignment="1" applyProtection="1">
      <alignment horizontal="left" vertical="center"/>
    </xf>
    <xf numFmtId="0" fontId="25" fillId="0" borderId="49" xfId="5" applyFont="1" applyFill="1" applyBorder="1" applyAlignment="1" applyProtection="1">
      <alignment horizontal="left" vertical="center"/>
    </xf>
    <xf numFmtId="38" fontId="25" fillId="0" borderId="0" xfId="6" applyFont="1" applyFill="1" applyBorder="1" applyAlignment="1" applyProtection="1">
      <alignment horizontal="left" vertical="center"/>
    </xf>
    <xf numFmtId="0" fontId="25" fillId="0" borderId="0" xfId="5" applyFont="1" applyFill="1" applyBorder="1" applyAlignment="1" applyProtection="1">
      <alignment horizontal="left" vertical="center"/>
    </xf>
    <xf numFmtId="0" fontId="31" fillId="0" borderId="0" xfId="5" applyFont="1" applyFill="1" applyBorder="1" applyAlignment="1" applyProtection="1">
      <alignment horizontal="center" vertical="center"/>
    </xf>
    <xf numFmtId="0" fontId="13" fillId="0" borderId="0" xfId="5" applyFont="1" applyFill="1" applyBorder="1" applyAlignment="1" applyProtection="1">
      <alignment horizontal="center" vertical="center"/>
    </xf>
    <xf numFmtId="0" fontId="13" fillId="0" borderId="0" xfId="5" applyFont="1" applyFill="1" applyProtection="1">
      <alignment vertical="center"/>
    </xf>
    <xf numFmtId="0" fontId="2" fillId="0" borderId="0" xfId="5" applyFont="1" applyFill="1" applyBorder="1" applyAlignment="1" applyProtection="1"/>
    <xf numFmtId="0" fontId="15" fillId="0" borderId="0" xfId="5" applyFont="1" applyFill="1" applyBorder="1" applyAlignment="1" applyProtection="1"/>
    <xf numFmtId="0" fontId="39" fillId="0" borderId="0" xfId="10" applyFont="1">
      <alignment vertical="center"/>
    </xf>
    <xf numFmtId="0" fontId="7" fillId="0" borderId="0" xfId="3" applyFont="1">
      <alignment vertical="center"/>
    </xf>
    <xf numFmtId="0" fontId="40" fillId="5" borderId="0" xfId="10" applyFont="1" applyFill="1">
      <alignment vertical="center"/>
    </xf>
    <xf numFmtId="0" fontId="40" fillId="5" borderId="0" xfId="3" applyFont="1" applyFill="1">
      <alignment vertical="center"/>
    </xf>
    <xf numFmtId="0" fontId="39" fillId="6" borderId="95" xfId="10" applyFont="1" applyFill="1" applyBorder="1">
      <alignment vertical="center"/>
    </xf>
    <xf numFmtId="0" fontId="39" fillId="7" borderId="96" xfId="10" applyFont="1" applyFill="1" applyBorder="1">
      <alignment vertical="center"/>
    </xf>
    <xf numFmtId="0" fontId="39" fillId="7" borderId="0" xfId="10" applyFont="1" applyFill="1">
      <alignment vertical="center"/>
    </xf>
    <xf numFmtId="0" fontId="39" fillId="7" borderId="97" xfId="10" applyFont="1" applyFill="1" applyBorder="1">
      <alignment vertical="center"/>
    </xf>
    <xf numFmtId="0" fontId="39" fillId="6" borderId="97" xfId="10" applyFont="1" applyFill="1" applyBorder="1">
      <alignment vertical="center"/>
    </xf>
    <xf numFmtId="0" fontId="7" fillId="6" borderId="3" xfId="3" applyFont="1" applyFill="1" applyBorder="1">
      <alignment vertical="center"/>
    </xf>
    <xf numFmtId="0" fontId="39" fillId="7" borderId="98" xfId="10" applyFont="1" applyFill="1" applyBorder="1">
      <alignment vertical="center"/>
    </xf>
    <xf numFmtId="0" fontId="39" fillId="0" borderId="43" xfId="10" applyFont="1" applyFill="1" applyBorder="1" applyAlignment="1">
      <alignment vertical="center" shrinkToFit="1"/>
    </xf>
    <xf numFmtId="0" fontId="39" fillId="0" borderId="11" xfId="10" applyFont="1" applyBorder="1" applyAlignment="1">
      <alignment vertical="center" shrinkToFit="1"/>
    </xf>
    <xf numFmtId="0" fontId="39" fillId="0" borderId="95" xfId="10" applyFont="1" applyBorder="1">
      <alignment vertical="center"/>
    </xf>
    <xf numFmtId="0" fontId="39" fillId="0" borderId="19" xfId="10" applyFont="1" applyBorder="1" applyAlignment="1">
      <alignment vertical="center" shrinkToFit="1"/>
    </xf>
    <xf numFmtId="0" fontId="39" fillId="0" borderId="99" xfId="10" applyFont="1" applyBorder="1">
      <alignment vertical="center"/>
    </xf>
    <xf numFmtId="0" fontId="39" fillId="0" borderId="100" xfId="10" applyFont="1" applyBorder="1" applyAlignment="1">
      <alignment vertical="center" shrinkToFit="1"/>
    </xf>
    <xf numFmtId="0" fontId="39" fillId="0" borderId="43" xfId="10" applyFont="1" applyFill="1" applyBorder="1" applyAlignment="1">
      <alignment horizontal="center" vertical="center"/>
    </xf>
    <xf numFmtId="0" fontId="7" fillId="2" borderId="101" xfId="3" applyFont="1" applyFill="1" applyBorder="1" applyAlignment="1">
      <alignment horizontal="center" vertical="center"/>
    </xf>
    <xf numFmtId="0" fontId="39" fillId="0" borderId="0" xfId="10" applyFont="1" applyFill="1" applyBorder="1" applyAlignment="1">
      <alignment vertical="center" shrinkToFit="1"/>
    </xf>
    <xf numFmtId="0" fontId="39" fillId="8" borderId="41" xfId="10" applyFont="1" applyFill="1" applyBorder="1" applyAlignment="1">
      <alignment horizontal="center" vertical="center" shrinkToFit="1"/>
    </xf>
    <xf numFmtId="0" fontId="39" fillId="0" borderId="0" xfId="10" applyFont="1" applyFill="1" applyBorder="1" applyAlignment="1">
      <alignment horizontal="center" vertical="center"/>
    </xf>
    <xf numFmtId="0" fontId="39" fillId="7" borderId="5" xfId="10" applyFont="1" applyFill="1" applyBorder="1">
      <alignment vertical="center"/>
    </xf>
    <xf numFmtId="0" fontId="39" fillId="0" borderId="0" xfId="10" applyFont="1" applyBorder="1">
      <alignment vertical="center"/>
    </xf>
    <xf numFmtId="0" fontId="7" fillId="0" borderId="13" xfId="3" applyFont="1" applyBorder="1" applyAlignment="1">
      <alignment vertical="center" shrinkToFit="1"/>
    </xf>
    <xf numFmtId="0" fontId="7" fillId="2" borderId="21" xfId="3" applyFont="1" applyFill="1" applyBorder="1" applyAlignment="1">
      <alignment horizontal="center" vertical="center"/>
    </xf>
    <xf numFmtId="0" fontId="39" fillId="8" borderId="103" xfId="10" applyFont="1" applyFill="1" applyBorder="1" applyAlignment="1">
      <alignment horizontal="center" vertical="center" shrinkToFit="1"/>
    </xf>
    <xf numFmtId="0" fontId="39" fillId="0" borderId="33" xfId="10" applyFont="1" applyBorder="1" applyAlignment="1">
      <alignment horizontal="left" vertical="center" indent="1"/>
    </xf>
    <xf numFmtId="0" fontId="39" fillId="0" borderId="35" xfId="10" applyFont="1" applyBorder="1" applyAlignment="1">
      <alignment horizontal="left" vertical="center" indent="1"/>
    </xf>
    <xf numFmtId="0" fontId="39" fillId="0" borderId="34" xfId="10" applyFont="1" applyBorder="1" applyAlignment="1">
      <alignment horizontal="left" vertical="center" indent="2"/>
    </xf>
    <xf numFmtId="0" fontId="39" fillId="0" borderId="42" xfId="10" applyFont="1" applyBorder="1" applyAlignment="1">
      <alignment horizontal="left" vertical="center" indent="1"/>
    </xf>
    <xf numFmtId="0" fontId="39" fillId="0" borderId="0" xfId="10" applyFont="1" applyBorder="1" applyAlignment="1">
      <alignment horizontal="left" vertical="center" indent="1"/>
    </xf>
    <xf numFmtId="0" fontId="39" fillId="0" borderId="43" xfId="10" applyFont="1" applyBorder="1" applyAlignment="1">
      <alignment horizontal="left" vertical="center" indent="2"/>
    </xf>
    <xf numFmtId="0" fontId="39" fillId="0" borderId="43" xfId="10" applyFont="1" applyBorder="1" applyAlignment="1">
      <alignment horizontal="left" vertical="center" indent="1"/>
    </xf>
    <xf numFmtId="0" fontId="39" fillId="0" borderId="42" xfId="10" applyFont="1" applyBorder="1">
      <alignment vertical="center"/>
    </xf>
    <xf numFmtId="0" fontId="39" fillId="0" borderId="43" xfId="10" applyFont="1" applyBorder="1">
      <alignment vertical="center"/>
    </xf>
    <xf numFmtId="0" fontId="39" fillId="0" borderId="104" xfId="10" applyFont="1" applyBorder="1">
      <alignment vertical="center"/>
    </xf>
    <xf numFmtId="0" fontId="39" fillId="0" borderId="3" xfId="10" applyFont="1" applyBorder="1">
      <alignment vertical="center"/>
    </xf>
    <xf numFmtId="0" fontId="41" fillId="0" borderId="43" xfId="10" applyFont="1" applyBorder="1" applyAlignment="1">
      <alignment horizontal="left" vertical="center" indent="2"/>
    </xf>
    <xf numFmtId="0" fontId="39" fillId="0" borderId="0" xfId="10" applyFont="1" applyAlignment="1">
      <alignment vertical="center"/>
    </xf>
    <xf numFmtId="0" fontId="39" fillId="0" borderId="101" xfId="10" applyFont="1" applyBorder="1">
      <alignment vertical="center"/>
    </xf>
    <xf numFmtId="0" fontId="39" fillId="0" borderId="42" xfId="10" applyFont="1" applyBorder="1" applyAlignment="1">
      <alignment horizontal="left" vertical="center" indent="2"/>
    </xf>
    <xf numFmtId="0" fontId="39" fillId="0" borderId="0" xfId="10" applyFont="1" applyBorder="1" applyAlignment="1">
      <alignment horizontal="left" vertical="center" indent="2"/>
    </xf>
    <xf numFmtId="0" fontId="39" fillId="0" borderId="0" xfId="10" applyFont="1" applyFill="1" applyAlignment="1">
      <alignment vertical="center"/>
    </xf>
    <xf numFmtId="0" fontId="41" fillId="0" borderId="42" xfId="10" applyFont="1" applyBorder="1" applyAlignment="1">
      <alignment horizontal="left" vertical="center" indent="2"/>
    </xf>
    <xf numFmtId="0" fontId="41" fillId="0" borderId="0" xfId="10" applyFont="1" applyBorder="1" applyAlignment="1">
      <alignment horizontal="left" vertical="center" indent="2"/>
    </xf>
    <xf numFmtId="0" fontId="39" fillId="0" borderId="12" xfId="10" applyFont="1" applyBorder="1">
      <alignment vertical="center"/>
    </xf>
    <xf numFmtId="0" fontId="39" fillId="0" borderId="11" xfId="10" applyFont="1" applyBorder="1">
      <alignment vertical="center"/>
    </xf>
    <xf numFmtId="0" fontId="39" fillId="0" borderId="19" xfId="10" applyFont="1" applyBorder="1">
      <alignment vertical="center"/>
    </xf>
    <xf numFmtId="0" fontId="39" fillId="0" borderId="105" xfId="10" applyFont="1" applyBorder="1">
      <alignment vertical="center"/>
    </xf>
    <xf numFmtId="0" fontId="39" fillId="0" borderId="38" xfId="10" applyFont="1" applyBorder="1">
      <alignment vertical="center"/>
    </xf>
    <xf numFmtId="0" fontId="39" fillId="6" borderId="104" xfId="10" applyFont="1" applyFill="1" applyBorder="1">
      <alignment vertical="center"/>
    </xf>
    <xf numFmtId="0" fontId="42" fillId="0" borderId="106" xfId="10" applyFont="1" applyFill="1" applyBorder="1" applyAlignment="1">
      <alignment vertical="center" wrapText="1"/>
    </xf>
    <xf numFmtId="0" fontId="39" fillId="0" borderId="36" xfId="10" applyFont="1" applyBorder="1">
      <alignment vertical="center"/>
    </xf>
    <xf numFmtId="0" fontId="39" fillId="0" borderId="20" xfId="10" applyFont="1" applyBorder="1">
      <alignment vertical="center"/>
    </xf>
    <xf numFmtId="0" fontId="7" fillId="0" borderId="9" xfId="10" applyFont="1" applyBorder="1">
      <alignment vertical="center"/>
    </xf>
    <xf numFmtId="0" fontId="39" fillId="0" borderId="1" xfId="10" applyFont="1" applyBorder="1">
      <alignment vertical="center"/>
    </xf>
    <xf numFmtId="0" fontId="39" fillId="0" borderId="34" xfId="10" applyFont="1" applyBorder="1">
      <alignment vertical="center"/>
    </xf>
    <xf numFmtId="0" fontId="39" fillId="0" borderId="27" xfId="10" applyFont="1" applyBorder="1">
      <alignment vertical="center"/>
    </xf>
    <xf numFmtId="0" fontId="7" fillId="0" borderId="37" xfId="10" applyFont="1" applyBorder="1" applyAlignment="1">
      <alignment vertical="center" wrapText="1"/>
    </xf>
    <xf numFmtId="0" fontId="39" fillId="0" borderId="28" xfId="10" applyFont="1" applyBorder="1">
      <alignment vertical="center"/>
    </xf>
    <xf numFmtId="0" fontId="7" fillId="2" borderId="107" xfId="3" applyFont="1" applyFill="1" applyBorder="1" applyAlignment="1">
      <alignment horizontal="center" vertical="center"/>
    </xf>
    <xf numFmtId="0" fontId="39" fillId="2" borderId="40" xfId="10" applyFont="1" applyFill="1" applyBorder="1" applyAlignment="1">
      <alignment vertical="center" wrapText="1"/>
    </xf>
    <xf numFmtId="0" fontId="39" fillId="2" borderId="49" xfId="10" applyFont="1" applyFill="1" applyBorder="1" applyAlignment="1">
      <alignment vertical="center" wrapText="1" shrinkToFit="1"/>
    </xf>
    <xf numFmtId="0" fontId="39" fillId="2" borderId="41" xfId="10" applyFont="1" applyFill="1" applyBorder="1" applyAlignment="1">
      <alignment vertical="center" wrapText="1"/>
    </xf>
    <xf numFmtId="0" fontId="39" fillId="2" borderId="41" xfId="10" applyFont="1" applyFill="1" applyBorder="1" applyAlignment="1">
      <alignment horizontal="center" vertical="center" wrapText="1"/>
    </xf>
    <xf numFmtId="0" fontId="39" fillId="7" borderId="36" xfId="10" applyFont="1" applyFill="1" applyBorder="1">
      <alignment vertical="center"/>
    </xf>
    <xf numFmtId="0" fontId="39" fillId="7" borderId="37" xfId="10" applyFont="1" applyFill="1" applyBorder="1">
      <alignment vertical="center"/>
    </xf>
    <xf numFmtId="0" fontId="44" fillId="7" borderId="38" xfId="10" applyFont="1" applyFill="1" applyBorder="1">
      <alignment vertical="center"/>
    </xf>
    <xf numFmtId="0" fontId="46" fillId="10" borderId="0" xfId="5" applyFont="1" applyFill="1" applyProtection="1">
      <alignment vertical="center"/>
    </xf>
    <xf numFmtId="0" fontId="47" fillId="10" borderId="0" xfId="5" applyFont="1" applyFill="1" applyAlignment="1">
      <alignment vertical="center"/>
    </xf>
    <xf numFmtId="0" fontId="46" fillId="0" borderId="0" xfId="5" applyFont="1" applyFill="1" applyProtection="1">
      <alignment vertical="center"/>
    </xf>
    <xf numFmtId="0" fontId="48" fillId="10" borderId="0" xfId="5" applyFont="1" applyFill="1" applyProtection="1">
      <alignment vertical="center"/>
    </xf>
    <xf numFmtId="0" fontId="49" fillId="10" borderId="0" xfId="5" applyFont="1" applyFill="1" applyBorder="1" applyAlignment="1" applyProtection="1">
      <alignment horizontal="left" vertical="center"/>
    </xf>
    <xf numFmtId="0" fontId="49" fillId="10" borderId="0" xfId="5" applyFont="1" applyFill="1" applyBorder="1" applyAlignment="1" applyProtection="1">
      <alignment horizontal="center" vertical="center"/>
    </xf>
    <xf numFmtId="0" fontId="48" fillId="10" borderId="0" xfId="5" applyFont="1" applyFill="1" applyAlignment="1" applyProtection="1">
      <alignment horizontal="right"/>
    </xf>
    <xf numFmtId="0" fontId="49" fillId="10" borderId="0" xfId="5" applyFont="1" applyFill="1" applyBorder="1" applyAlignment="1" applyProtection="1">
      <alignment horizontal="left" vertical="top"/>
    </xf>
    <xf numFmtId="0" fontId="50" fillId="10" borderId="0" xfId="5" applyFont="1" applyFill="1" applyAlignment="1">
      <alignment vertical="center"/>
    </xf>
    <xf numFmtId="0" fontId="51" fillId="10" borderId="41" xfId="5" applyFont="1" applyFill="1" applyBorder="1" applyProtection="1">
      <alignment vertical="center"/>
    </xf>
    <xf numFmtId="0" fontId="51" fillId="10" borderId="0" xfId="5" applyFont="1" applyFill="1" applyProtection="1">
      <alignment vertical="center"/>
    </xf>
    <xf numFmtId="41" fontId="51" fillId="10" borderId="41" xfId="5" applyNumberFormat="1" applyFont="1" applyFill="1" applyBorder="1" applyAlignment="1" applyProtection="1">
      <alignment horizontal="left" vertical="center"/>
    </xf>
    <xf numFmtId="0" fontId="51" fillId="10" borderId="0" xfId="5" applyFont="1" applyFill="1" applyBorder="1" applyAlignment="1" applyProtection="1">
      <alignment horizontal="center" vertical="center"/>
    </xf>
    <xf numFmtId="0" fontId="51" fillId="0" borderId="41" xfId="5" applyFont="1" applyFill="1" applyBorder="1" applyProtection="1">
      <alignment vertical="center"/>
    </xf>
    <xf numFmtId="38" fontId="51" fillId="0" borderId="41" xfId="6" applyFont="1" applyFill="1" applyBorder="1" applyAlignment="1" applyProtection="1">
      <alignment horizontal="left" vertical="center"/>
    </xf>
    <xf numFmtId="41" fontId="51" fillId="10" borderId="41" xfId="6" applyNumberFormat="1" applyFont="1" applyFill="1" applyBorder="1" applyAlignment="1" applyProtection="1">
      <alignment vertical="center"/>
    </xf>
    <xf numFmtId="0" fontId="51" fillId="10" borderId="0" xfId="5" applyFont="1" applyFill="1" applyBorder="1" applyAlignment="1" applyProtection="1">
      <alignment horizontal="left" vertical="center"/>
    </xf>
    <xf numFmtId="41" fontId="51" fillId="10" borderId="0" xfId="5" applyNumberFormat="1" applyFont="1" applyFill="1" applyBorder="1" applyAlignment="1" applyProtection="1">
      <alignment horizontal="left" vertical="center"/>
    </xf>
    <xf numFmtId="38" fontId="51" fillId="10" borderId="41" xfId="6" applyFont="1" applyFill="1" applyBorder="1" applyAlignment="1" applyProtection="1">
      <alignment horizontal="left" vertical="center"/>
    </xf>
    <xf numFmtId="0" fontId="51" fillId="10" borderId="41" xfId="5" applyFont="1" applyFill="1" applyBorder="1" applyAlignment="1" applyProtection="1">
      <alignment horizontal="left" vertical="center"/>
    </xf>
    <xf numFmtId="41" fontId="51" fillId="10" borderId="41" xfId="5" applyNumberFormat="1" applyFont="1" applyFill="1" applyBorder="1" applyProtection="1">
      <alignment vertical="center"/>
    </xf>
    <xf numFmtId="0" fontId="54" fillId="10" borderId="0" xfId="5" applyFont="1" applyFill="1" applyAlignment="1" applyProtection="1">
      <alignment horizontal="center" vertical="center"/>
    </xf>
    <xf numFmtId="0" fontId="54" fillId="10" borderId="0" xfId="5" applyFont="1" applyFill="1" applyBorder="1" applyAlignment="1" applyProtection="1">
      <alignment horizontal="center" vertical="center"/>
    </xf>
    <xf numFmtId="0" fontId="55" fillId="10" borderId="0" xfId="5" applyFont="1" applyFill="1" applyAlignment="1" applyProtection="1">
      <alignment horizontal="center" vertical="center"/>
    </xf>
    <xf numFmtId="0" fontId="54" fillId="10" borderId="0" xfId="5" applyFont="1" applyFill="1" applyAlignment="1">
      <alignment horizontal="center" vertical="center"/>
    </xf>
    <xf numFmtId="0" fontId="55" fillId="0" borderId="0" xfId="5" applyFont="1" applyFill="1" applyAlignment="1" applyProtection="1">
      <alignment horizontal="center" vertical="center"/>
    </xf>
    <xf numFmtId="0" fontId="56" fillId="10" borderId="28" xfId="5" applyFont="1" applyFill="1" applyBorder="1" applyAlignment="1" applyProtection="1">
      <alignment horizontal="center" textRotation="255" shrinkToFit="1"/>
    </xf>
    <xf numFmtId="0" fontId="56" fillId="10" borderId="38" xfId="5" applyFont="1" applyFill="1" applyBorder="1" applyAlignment="1" applyProtection="1">
      <alignment horizontal="center" wrapText="1"/>
    </xf>
    <xf numFmtId="0" fontId="56" fillId="10" borderId="113" xfId="5" applyFont="1" applyFill="1" applyBorder="1" applyAlignment="1" applyProtection="1">
      <alignment horizontal="center" wrapText="1"/>
    </xf>
    <xf numFmtId="0" fontId="56" fillId="10" borderId="115" xfId="5" applyFont="1" applyFill="1" applyBorder="1" applyAlignment="1" applyProtection="1">
      <alignment horizontal="center" wrapText="1"/>
    </xf>
    <xf numFmtId="0" fontId="57" fillId="10" borderId="0" xfId="5" applyFont="1" applyFill="1" applyProtection="1">
      <alignment vertical="center"/>
    </xf>
    <xf numFmtId="0" fontId="57" fillId="0" borderId="0" xfId="5" applyFont="1" applyFill="1" applyProtection="1">
      <alignment vertical="center"/>
    </xf>
    <xf numFmtId="0" fontId="56" fillId="10" borderId="20" xfId="5" applyFont="1" applyFill="1" applyBorder="1" applyAlignment="1" applyProtection="1">
      <alignment horizontal="center" vertical="top" textRotation="255" shrinkToFit="1"/>
    </xf>
    <xf numFmtId="0" fontId="56" fillId="10" borderId="35" xfId="5" applyFont="1" applyFill="1" applyBorder="1" applyAlignment="1" applyProtection="1">
      <alignment horizontal="center" vertical="top" wrapText="1"/>
    </xf>
    <xf numFmtId="0" fontId="56" fillId="10" borderId="116" xfId="5" applyFont="1" applyFill="1" applyBorder="1" applyAlignment="1" applyProtection="1">
      <alignment horizontal="center" vertical="top" wrapText="1"/>
    </xf>
    <xf numFmtId="0" fontId="56" fillId="10" borderId="117" xfId="5" applyFont="1" applyFill="1" applyBorder="1" applyAlignment="1" applyProtection="1">
      <alignment horizontal="center" vertical="top" wrapText="1"/>
    </xf>
    <xf numFmtId="0" fontId="56" fillId="10" borderId="118" xfId="5" applyFont="1" applyFill="1" applyBorder="1" applyAlignment="1" applyProtection="1">
      <alignment horizontal="center" vertical="center"/>
    </xf>
    <xf numFmtId="0" fontId="56" fillId="10" borderId="118" xfId="5" applyFont="1" applyFill="1" applyBorder="1" applyAlignment="1" applyProtection="1">
      <alignment horizontal="center" vertical="center" wrapText="1"/>
    </xf>
    <xf numFmtId="0" fontId="56" fillId="10" borderId="119" xfId="5" applyFont="1" applyFill="1" applyBorder="1" applyAlignment="1" applyProtection="1">
      <alignment horizontal="center" vertical="center"/>
    </xf>
    <xf numFmtId="0" fontId="56" fillId="10" borderId="87" xfId="5" applyFont="1" applyFill="1" applyBorder="1" applyAlignment="1" applyProtection="1">
      <alignment horizontal="center" vertical="center"/>
    </xf>
    <xf numFmtId="0" fontId="56" fillId="10" borderId="120" xfId="5" applyFont="1" applyFill="1" applyBorder="1" applyAlignment="1" applyProtection="1">
      <alignment horizontal="center" vertical="center"/>
    </xf>
    <xf numFmtId="0" fontId="56" fillId="10" borderId="121" xfId="5" applyFont="1" applyFill="1" applyBorder="1" applyAlignment="1" applyProtection="1">
      <alignment horizontal="center" vertical="top"/>
    </xf>
    <xf numFmtId="0" fontId="56" fillId="10" borderId="124" xfId="5" applyFont="1" applyFill="1" applyBorder="1" applyAlignment="1" applyProtection="1">
      <alignment vertical="center" wrapText="1"/>
    </xf>
    <xf numFmtId="0" fontId="46" fillId="10" borderId="127" xfId="5" applyFont="1" applyFill="1" applyBorder="1" applyProtection="1">
      <alignment vertical="center"/>
    </xf>
    <xf numFmtId="38" fontId="25" fillId="10" borderId="72" xfId="6" applyFont="1" applyFill="1" applyBorder="1"/>
    <xf numFmtId="181" fontId="25" fillId="0" borderId="72" xfId="7" applyNumberFormat="1" applyFont="1" applyFill="1" applyBorder="1" applyProtection="1">
      <protection locked="0"/>
    </xf>
    <xf numFmtId="177" fontId="25" fillId="0" borderId="72" xfId="7" applyNumberFormat="1" applyFont="1" applyFill="1" applyBorder="1" applyProtection="1">
      <protection locked="0"/>
    </xf>
    <xf numFmtId="0" fontId="25" fillId="0" borderId="72" xfId="7" applyNumberFormat="1" applyFont="1" applyFill="1" applyBorder="1" applyProtection="1">
      <protection locked="0"/>
    </xf>
    <xf numFmtId="180" fontId="25" fillId="0" borderId="72" xfId="7" applyNumberFormat="1" applyFont="1" applyFill="1" applyBorder="1" applyProtection="1">
      <protection locked="0"/>
    </xf>
    <xf numFmtId="0" fontId="25" fillId="0" borderId="72" xfId="7" applyFont="1" applyFill="1" applyBorder="1" applyProtection="1">
      <protection locked="0"/>
    </xf>
    <xf numFmtId="0" fontId="56" fillId="10" borderId="126" xfId="5" applyFont="1" applyFill="1" applyBorder="1" applyAlignment="1" applyProtection="1">
      <alignment vertical="center" wrapText="1"/>
    </xf>
    <xf numFmtId="0" fontId="56" fillId="10" borderId="131" xfId="5" applyFont="1" applyFill="1" applyBorder="1" applyAlignment="1" applyProtection="1">
      <alignment vertical="center" wrapText="1"/>
    </xf>
    <xf numFmtId="0" fontId="46" fillId="10" borderId="122" xfId="5" applyFont="1" applyFill="1" applyBorder="1" applyProtection="1">
      <alignment vertical="center"/>
    </xf>
    <xf numFmtId="0" fontId="48" fillId="10" borderId="0" xfId="5" applyFont="1" applyFill="1" applyBorder="1" applyProtection="1">
      <alignment vertical="center"/>
    </xf>
    <xf numFmtId="185" fontId="60" fillId="11" borderId="0" xfId="5" applyNumberFormat="1" applyFont="1" applyFill="1" applyBorder="1" applyAlignment="1" applyProtection="1">
      <alignment horizontal="left" vertical="center"/>
    </xf>
    <xf numFmtId="186" fontId="48" fillId="11" borderId="0" xfId="5" applyNumberFormat="1" applyFont="1" applyFill="1" applyBorder="1" applyAlignment="1" applyProtection="1">
      <alignment horizontal="center" vertical="center" shrinkToFit="1"/>
    </xf>
    <xf numFmtId="0" fontId="48" fillId="11" borderId="0" xfId="5" applyNumberFormat="1" applyFont="1" applyFill="1" applyBorder="1" applyAlignment="1" applyProtection="1">
      <alignment horizontal="center" vertical="center" wrapText="1"/>
    </xf>
    <xf numFmtId="184" fontId="51" fillId="11" borderId="0" xfId="5" applyNumberFormat="1" applyFont="1" applyFill="1" applyBorder="1" applyAlignment="1" applyProtection="1">
      <alignment horizontal="left" vertical="center" wrapText="1" shrinkToFit="1"/>
    </xf>
    <xf numFmtId="0" fontId="48" fillId="0" borderId="0" xfId="5" applyFont="1" applyFill="1" applyProtection="1">
      <alignment vertical="center"/>
    </xf>
    <xf numFmtId="0" fontId="51" fillId="0" borderId="41" xfId="8" applyFont="1" applyFill="1" applyBorder="1" applyAlignment="1">
      <alignment horizontal="center" vertical="center" wrapText="1" shrinkToFit="1"/>
    </xf>
    <xf numFmtId="0" fontId="51" fillId="0" borderId="41" xfId="8" applyFont="1" applyFill="1" applyBorder="1" applyAlignment="1">
      <alignment horizontal="center" vertical="center" shrinkToFit="1"/>
    </xf>
    <xf numFmtId="0" fontId="51" fillId="0" borderId="12" xfId="8" applyFont="1" applyFill="1" applyBorder="1" applyAlignment="1">
      <alignment horizontal="center" vertical="center" wrapText="1" shrinkToFit="1"/>
    </xf>
    <xf numFmtId="0" fontId="61" fillId="2" borderId="0" xfId="4" applyFont="1" applyFill="1"/>
    <xf numFmtId="0" fontId="62" fillId="10" borderId="0" xfId="5" applyFont="1" applyFill="1" applyProtection="1">
      <alignment vertical="center"/>
    </xf>
    <xf numFmtId="0" fontId="57" fillId="10" borderId="134" xfId="5" applyFont="1" applyFill="1" applyBorder="1" applyProtection="1">
      <alignment vertical="center"/>
    </xf>
    <xf numFmtId="0" fontId="57" fillId="10" borderId="70" xfId="5" applyFont="1" applyFill="1" applyBorder="1" applyProtection="1">
      <alignment vertical="center"/>
    </xf>
    <xf numFmtId="0" fontId="57" fillId="10" borderId="135" xfId="5" applyFont="1" applyFill="1" applyBorder="1" applyProtection="1">
      <alignment vertical="center"/>
    </xf>
    <xf numFmtId="0" fontId="38" fillId="4" borderId="0" xfId="7" applyFont="1" applyFill="1" applyAlignment="1">
      <alignment horizontal="center" vertical="center"/>
    </xf>
    <xf numFmtId="0" fontId="37" fillId="4" borderId="0" xfId="7" applyFont="1" applyFill="1" applyAlignment="1">
      <alignment vertical="center"/>
    </xf>
    <xf numFmtId="0" fontId="63" fillId="10" borderId="0" xfId="5" applyFont="1" applyFill="1" applyAlignment="1">
      <alignment vertical="center"/>
    </xf>
    <xf numFmtId="0" fontId="48" fillId="10" borderId="35" xfId="5" applyFont="1" applyFill="1" applyBorder="1" applyAlignment="1" applyProtection="1">
      <alignment horizontal="left"/>
    </xf>
    <xf numFmtId="0" fontId="64" fillId="0" borderId="0" xfId="0" applyFont="1">
      <alignment vertical="center"/>
    </xf>
    <xf numFmtId="0" fontId="65" fillId="0" borderId="0" xfId="0" applyFont="1" applyFill="1" applyAlignment="1">
      <alignment horizontal="center" vertical="center"/>
    </xf>
    <xf numFmtId="0" fontId="64" fillId="2" borderId="0" xfId="0" applyFont="1" applyFill="1">
      <alignment vertical="center"/>
    </xf>
    <xf numFmtId="0" fontId="64" fillId="2" borderId="0" xfId="0" applyFont="1" applyFill="1" applyAlignment="1">
      <alignment horizontal="right" vertical="center"/>
    </xf>
    <xf numFmtId="0" fontId="66" fillId="2" borderId="0" xfId="0" applyFont="1" applyFill="1" applyAlignment="1">
      <alignment horizontal="left" vertical="center" indent="2"/>
    </xf>
    <xf numFmtId="0" fontId="67" fillId="0" borderId="35" xfId="7" applyFont="1" applyFill="1" applyBorder="1" applyAlignment="1">
      <alignment horizontal="center" vertical="center"/>
    </xf>
    <xf numFmtId="0" fontId="49" fillId="10" borderId="0" xfId="5" applyFont="1" applyFill="1" applyBorder="1" applyAlignment="1" applyProtection="1">
      <alignment horizontal="center"/>
    </xf>
    <xf numFmtId="0" fontId="57" fillId="10" borderId="0" xfId="5" applyFont="1" applyFill="1" applyAlignment="1" applyProtection="1">
      <alignment horizontal="left" vertical="center"/>
    </xf>
    <xf numFmtId="0" fontId="68" fillId="10" borderId="133" xfId="7" applyFont="1" applyFill="1" applyBorder="1" applyAlignment="1">
      <alignment horizontal="left"/>
    </xf>
    <xf numFmtId="0" fontId="36" fillId="10" borderId="123" xfId="7" applyFont="1" applyFill="1" applyBorder="1" applyAlignment="1">
      <alignment horizontal="left"/>
    </xf>
    <xf numFmtId="0" fontId="36" fillId="10" borderId="123" xfId="7" applyFont="1" applyFill="1" applyBorder="1" applyAlignment="1">
      <alignment horizontal="left" shrinkToFit="1"/>
    </xf>
    <xf numFmtId="177" fontId="36" fillId="10" borderId="123" xfId="7" applyNumberFormat="1" applyFont="1" applyFill="1" applyBorder="1" applyAlignment="1">
      <alignment horizontal="left"/>
    </xf>
    <xf numFmtId="0" fontId="25" fillId="4" borderId="136" xfId="7" applyFont="1" applyFill="1" applyBorder="1" applyAlignment="1">
      <alignment horizontal="center" vertical="center"/>
    </xf>
    <xf numFmtId="0" fontId="25" fillId="4" borderId="137" xfId="7" applyFont="1" applyFill="1" applyBorder="1" applyAlignment="1">
      <alignment horizontal="center" vertical="center"/>
    </xf>
    <xf numFmtId="0" fontId="10" fillId="4" borderId="43" xfId="7" applyFont="1" applyFill="1" applyBorder="1" applyAlignment="1"/>
    <xf numFmtId="0" fontId="25" fillId="4" borderId="138" xfId="7" applyFont="1" applyFill="1" applyBorder="1" applyAlignment="1">
      <alignment horizontal="center" vertical="center"/>
    </xf>
    <xf numFmtId="0" fontId="25" fillId="4" borderId="139" xfId="7" applyFont="1" applyFill="1" applyBorder="1" applyAlignment="1">
      <alignment horizontal="center" vertical="center"/>
    </xf>
    <xf numFmtId="187" fontId="23" fillId="0" borderId="38" xfId="1" applyNumberFormat="1" applyFont="1" applyFill="1" applyBorder="1" applyAlignment="1" applyProtection="1">
      <alignment vertical="center" shrinkToFit="1"/>
      <protection locked="0"/>
    </xf>
    <xf numFmtId="187" fontId="23" fillId="0" borderId="42" xfId="1" applyNumberFormat="1" applyFont="1" applyFill="1" applyBorder="1" applyAlignment="1" applyProtection="1">
      <alignment vertical="center" shrinkToFit="1"/>
      <protection locked="0"/>
    </xf>
    <xf numFmtId="187" fontId="23" fillId="0" borderId="0" xfId="1" applyNumberFormat="1" applyFont="1" applyFill="1" applyBorder="1" applyAlignment="1" applyProtection="1">
      <alignment vertical="center" shrinkToFit="1"/>
      <protection locked="0"/>
    </xf>
    <xf numFmtId="0" fontId="24" fillId="0" borderId="38" xfId="5" applyFont="1" applyFill="1" applyBorder="1" applyAlignment="1" applyProtection="1">
      <alignment horizontal="center" vertical="center"/>
    </xf>
    <xf numFmtId="0" fontId="24" fillId="0" borderId="141" xfId="5" applyFont="1" applyFill="1" applyBorder="1" applyAlignment="1" applyProtection="1">
      <alignment horizontal="center" vertical="center"/>
    </xf>
    <xf numFmtId="0" fontId="21" fillId="0" borderId="71" xfId="5" applyFont="1" applyFill="1" applyBorder="1" applyAlignment="1" applyProtection="1">
      <alignment horizontal="center" vertical="center"/>
    </xf>
    <xf numFmtId="187" fontId="23" fillId="0" borderId="144" xfId="1" applyNumberFormat="1" applyFont="1" applyFill="1" applyBorder="1" applyAlignment="1" applyProtection="1">
      <alignment vertical="center" shrinkToFit="1"/>
      <protection locked="0"/>
    </xf>
    <xf numFmtId="187" fontId="23" fillId="0" borderId="145" xfId="1" applyNumberFormat="1" applyFont="1" applyFill="1" applyBorder="1" applyAlignment="1" applyProtection="1">
      <alignment vertical="center" shrinkToFit="1"/>
      <protection locked="0"/>
    </xf>
    <xf numFmtId="187" fontId="23" fillId="0" borderId="147" xfId="1" applyNumberFormat="1" applyFont="1" applyFill="1" applyBorder="1" applyAlignment="1" applyProtection="1">
      <alignment vertical="center" shrinkToFit="1"/>
      <protection locked="0"/>
    </xf>
    <xf numFmtId="0" fontId="21" fillId="0" borderId="70" xfId="5" applyFont="1" applyFill="1" applyBorder="1" applyAlignment="1" applyProtection="1">
      <alignment horizontal="center" vertical="center"/>
    </xf>
    <xf numFmtId="0" fontId="21" fillId="0" borderId="148" xfId="5" applyFont="1" applyFill="1" applyBorder="1" applyAlignment="1" applyProtection="1">
      <alignment horizontal="center" vertical="center"/>
    </xf>
    <xf numFmtId="0" fontId="21" fillId="0" borderId="150" xfId="5" applyFont="1" applyFill="1" applyBorder="1" applyAlignment="1" applyProtection="1">
      <alignment horizontal="center" vertical="center"/>
    </xf>
    <xf numFmtId="0" fontId="21" fillId="0" borderId="35" xfId="5" applyFont="1" applyFill="1" applyBorder="1" applyAlignment="1" applyProtection="1">
      <alignment horizontal="center" vertical="center"/>
    </xf>
    <xf numFmtId="0" fontId="17" fillId="0" borderId="0" xfId="4" applyNumberFormat="1" applyFont="1" applyFill="1" applyAlignment="1"/>
    <xf numFmtId="0" fontId="51" fillId="0" borderId="12" xfId="8" applyFont="1" applyFill="1" applyBorder="1" applyAlignment="1">
      <alignment horizontal="center" vertical="center" shrinkToFit="1"/>
    </xf>
    <xf numFmtId="0" fontId="7" fillId="6" borderId="0" xfId="3" applyFont="1" applyFill="1" applyBorder="1">
      <alignment vertical="center"/>
    </xf>
    <xf numFmtId="0" fontId="39" fillId="6" borderId="98" xfId="10" applyFont="1" applyFill="1" applyBorder="1">
      <alignment vertical="center"/>
    </xf>
    <xf numFmtId="0" fontId="7" fillId="0" borderId="4" xfId="3" applyFont="1" applyBorder="1" applyAlignment="1">
      <alignment horizontal="right" vertical="center"/>
    </xf>
    <xf numFmtId="0" fontId="42" fillId="0" borderId="106" xfId="10" applyFont="1" applyFill="1" applyBorder="1" applyAlignment="1">
      <alignment horizontal="right" vertical="center" wrapText="1"/>
    </xf>
    <xf numFmtId="0" fontId="7" fillId="0" borderId="2" xfId="3" applyFont="1" applyBorder="1" applyAlignment="1">
      <alignment horizontal="right" vertical="center"/>
    </xf>
    <xf numFmtId="0" fontId="39" fillId="7" borderId="97" xfId="10" applyFont="1" applyFill="1" applyBorder="1" applyAlignment="1">
      <alignment horizontal="right" vertical="center"/>
    </xf>
    <xf numFmtId="0" fontId="39" fillId="7" borderId="98" xfId="10" applyFont="1" applyFill="1" applyBorder="1" applyAlignment="1">
      <alignment horizontal="right" vertical="center"/>
    </xf>
    <xf numFmtId="0" fontId="42" fillId="0" borderId="106" xfId="10" applyFont="1" applyFill="1" applyBorder="1" applyAlignment="1">
      <alignment vertical="center" shrinkToFit="1"/>
    </xf>
    <xf numFmtId="0" fontId="7" fillId="0" borderId="1" xfId="3" applyFont="1" applyBorder="1" applyAlignment="1">
      <alignment vertical="center" shrinkToFit="1"/>
    </xf>
    <xf numFmtId="0" fontId="7" fillId="0" borderId="102" xfId="3" applyFont="1" applyBorder="1" applyAlignment="1">
      <alignment vertical="center" shrinkToFit="1"/>
    </xf>
    <xf numFmtId="0" fontId="39" fillId="7" borderId="97" xfId="10" applyFont="1" applyFill="1" applyBorder="1" applyAlignment="1">
      <alignment vertical="center" shrinkToFit="1"/>
    </xf>
    <xf numFmtId="0" fontId="39" fillId="7" borderId="98" xfId="10" applyFont="1" applyFill="1" applyBorder="1" applyAlignment="1">
      <alignment vertical="center" shrinkToFit="1"/>
    </xf>
    <xf numFmtId="0" fontId="39" fillId="7" borderId="96" xfId="10" applyFont="1" applyFill="1" applyBorder="1" applyAlignment="1">
      <alignment vertical="center" shrinkToFit="1"/>
    </xf>
    <xf numFmtId="0" fontId="39" fillId="0" borderId="48" xfId="10" applyFont="1" applyBorder="1" applyAlignment="1">
      <alignment vertical="center" shrinkToFit="1"/>
    </xf>
    <xf numFmtId="0" fontId="65" fillId="0" borderId="0" xfId="0" applyFont="1" applyFill="1">
      <alignment vertical="center"/>
    </xf>
    <xf numFmtId="0" fontId="30" fillId="10" borderId="35" xfId="7" applyFont="1" applyFill="1" applyBorder="1" applyAlignment="1">
      <alignment wrapText="1"/>
    </xf>
    <xf numFmtId="184" fontId="59" fillId="10" borderId="124" xfId="5" applyNumberFormat="1" applyFont="1" applyFill="1" applyBorder="1" applyAlignment="1" applyProtection="1">
      <alignment horizontal="left" vertical="center" wrapText="1" shrinkToFit="1"/>
    </xf>
    <xf numFmtId="184" fontId="59" fillId="10" borderId="126" xfId="5" applyNumberFormat="1" applyFont="1" applyFill="1" applyBorder="1" applyAlignment="1" applyProtection="1">
      <alignment horizontal="left" vertical="center" wrapText="1" shrinkToFit="1"/>
    </xf>
    <xf numFmtId="184" fontId="59" fillId="10" borderId="131" xfId="5" applyNumberFormat="1" applyFont="1" applyFill="1" applyBorder="1" applyAlignment="1" applyProtection="1">
      <alignment horizontal="left" vertical="center" wrapText="1" shrinkToFit="1"/>
    </xf>
    <xf numFmtId="176" fontId="48" fillId="10" borderId="124" xfId="7" applyNumberFormat="1" applyFont="1" applyFill="1" applyBorder="1" applyAlignment="1">
      <alignment vertical="center"/>
    </xf>
    <xf numFmtId="176" fontId="48" fillId="10" borderId="126" xfId="7" applyNumberFormat="1" applyFont="1" applyFill="1" applyBorder="1" applyAlignment="1">
      <alignment vertical="center"/>
    </xf>
    <xf numFmtId="176" fontId="48" fillId="10" borderId="131" xfId="7" applyNumberFormat="1" applyFont="1" applyFill="1" applyBorder="1" applyAlignment="1">
      <alignment vertical="center"/>
    </xf>
    <xf numFmtId="176" fontId="48" fillId="10" borderId="92" xfId="6" applyNumberFormat="1" applyFont="1" applyFill="1" applyBorder="1" applyAlignment="1" applyProtection="1">
      <alignment horizontal="right" vertical="center" wrapText="1"/>
    </xf>
    <xf numFmtId="176" fontId="48" fillId="10" borderId="129" xfId="6" applyNumberFormat="1" applyFont="1" applyFill="1" applyBorder="1" applyAlignment="1" applyProtection="1">
      <alignment horizontal="right" vertical="center" wrapText="1"/>
    </xf>
    <xf numFmtId="176" fontId="48" fillId="10" borderId="117" xfId="6" applyNumberFormat="1" applyFont="1" applyFill="1" applyBorder="1" applyAlignment="1" applyProtection="1">
      <alignment horizontal="right" vertical="center" wrapText="1"/>
    </xf>
    <xf numFmtId="49" fontId="48" fillId="0" borderId="36" xfId="5" applyNumberFormat="1" applyFont="1" applyFill="1" applyBorder="1" applyAlignment="1" applyProtection="1">
      <alignment horizontal="center" shrinkToFit="1"/>
    </xf>
    <xf numFmtId="49" fontId="48" fillId="0" borderId="42" xfId="5" applyNumberFormat="1" applyFont="1" applyFill="1" applyBorder="1" applyAlignment="1" applyProtection="1">
      <alignment horizontal="center" shrinkToFit="1"/>
    </xf>
    <xf numFmtId="49" fontId="48" fillId="0" borderId="33" xfId="5" applyNumberFormat="1" applyFont="1" applyFill="1" applyBorder="1" applyAlignment="1" applyProtection="1">
      <alignment horizontal="center" shrinkToFit="1"/>
    </xf>
    <xf numFmtId="49" fontId="48" fillId="0" borderId="28" xfId="5" applyNumberFormat="1" applyFont="1" applyFill="1" applyBorder="1" applyAlignment="1" applyProtection="1">
      <alignment horizontal="center" shrinkToFit="1"/>
    </xf>
    <xf numFmtId="49" fontId="48" fillId="0" borderId="20" xfId="5" applyNumberFormat="1" applyFont="1" applyFill="1" applyBorder="1" applyAlignment="1" applyProtection="1">
      <alignment horizontal="center" shrinkToFit="1"/>
    </xf>
    <xf numFmtId="49" fontId="48" fillId="0" borderId="12" xfId="5" applyNumberFormat="1" applyFont="1" applyFill="1" applyBorder="1" applyAlignment="1" applyProtection="1">
      <alignment horizontal="center" shrinkToFit="1"/>
    </xf>
    <xf numFmtId="49" fontId="48" fillId="0" borderId="92" xfId="5" applyNumberFormat="1" applyFont="1" applyFill="1" applyBorder="1" applyAlignment="1" applyProtection="1">
      <alignment horizontal="center" shrinkToFit="1"/>
    </xf>
    <xf numFmtId="49" fontId="48" fillId="0" borderId="129" xfId="5" applyNumberFormat="1" applyFont="1" applyFill="1" applyBorder="1" applyAlignment="1" applyProtection="1">
      <alignment horizontal="center" shrinkToFit="1"/>
    </xf>
    <xf numFmtId="49" fontId="48" fillId="0" borderId="117" xfId="5" applyNumberFormat="1" applyFont="1" applyFill="1" applyBorder="1" applyAlignment="1" applyProtection="1">
      <alignment horizontal="center" shrinkToFit="1"/>
    </xf>
    <xf numFmtId="0" fontId="48" fillId="10" borderId="28" xfId="5" applyFont="1" applyFill="1" applyBorder="1" applyAlignment="1" applyProtection="1">
      <alignment horizontal="right" vertical="center" shrinkToFit="1"/>
    </xf>
    <xf numFmtId="0" fontId="48" fillId="10" borderId="20" xfId="5" applyFont="1" applyFill="1" applyBorder="1" applyAlignment="1" applyProtection="1">
      <alignment horizontal="right" vertical="center" shrinkToFit="1"/>
    </xf>
    <xf numFmtId="0" fontId="48" fillId="10" borderId="12" xfId="5" applyFont="1" applyFill="1" applyBorder="1" applyAlignment="1" applyProtection="1">
      <alignment horizontal="right" vertical="center" shrinkToFit="1"/>
    </xf>
    <xf numFmtId="0" fontId="51" fillId="0" borderId="37" xfId="7" applyFont="1" applyFill="1" applyBorder="1" applyAlignment="1" applyProtection="1">
      <alignment horizontal="left" vertical="center" wrapText="1" shrinkToFit="1"/>
      <protection locked="0"/>
    </xf>
    <xf numFmtId="0" fontId="51" fillId="0" borderId="0" xfId="7" applyFont="1" applyFill="1" applyBorder="1" applyAlignment="1" applyProtection="1">
      <alignment horizontal="left" vertical="center" wrapText="1" shrinkToFit="1"/>
      <protection locked="0"/>
    </xf>
    <xf numFmtId="0" fontId="51" fillId="0" borderId="35" xfId="7" applyFont="1" applyFill="1" applyBorder="1" applyAlignment="1" applyProtection="1">
      <alignment horizontal="left" vertical="center" wrapText="1" shrinkToFit="1"/>
      <protection locked="0"/>
    </xf>
    <xf numFmtId="0" fontId="58" fillId="0" borderId="113" xfId="7" applyFont="1" applyFill="1" applyBorder="1" applyAlignment="1" applyProtection="1">
      <alignment horizontal="center" vertical="top" shrinkToFit="1"/>
      <protection locked="0"/>
    </xf>
    <xf numFmtId="0" fontId="58" fillId="0" borderId="128" xfId="7" applyFont="1" applyFill="1" applyBorder="1" applyAlignment="1" applyProtection="1">
      <alignment horizontal="center" vertical="top" shrinkToFit="1"/>
      <protection locked="0"/>
    </xf>
    <xf numFmtId="0" fontId="58" fillId="0" borderId="116" xfId="7" applyFont="1" applyFill="1" applyBorder="1" applyAlignment="1" applyProtection="1">
      <alignment horizontal="center" vertical="top" shrinkToFit="1"/>
      <protection locked="0"/>
    </xf>
    <xf numFmtId="0" fontId="53" fillId="10" borderId="41" xfId="5" applyFont="1" applyFill="1" applyBorder="1" applyAlignment="1" applyProtection="1">
      <alignment horizontal="center" vertical="center" wrapText="1"/>
    </xf>
    <xf numFmtId="41" fontId="48" fillId="0" borderId="41" xfId="6" applyNumberFormat="1" applyFont="1" applyFill="1" applyBorder="1" applyAlignment="1" applyProtection="1">
      <alignment vertical="center"/>
    </xf>
    <xf numFmtId="41" fontId="48" fillId="10" borderId="41" xfId="6" applyNumberFormat="1" applyFont="1" applyFill="1" applyBorder="1" applyAlignment="1" applyProtection="1">
      <alignment vertical="center"/>
    </xf>
    <xf numFmtId="0" fontId="51" fillId="2" borderId="40" xfId="5" applyFont="1" applyFill="1" applyBorder="1" applyAlignment="1" applyProtection="1">
      <alignment horizontal="left" vertical="center"/>
    </xf>
    <xf numFmtId="0" fontId="51" fillId="2" borderId="49" xfId="5" applyFont="1" applyFill="1" applyBorder="1" applyAlignment="1" applyProtection="1">
      <alignment horizontal="left" vertical="center"/>
    </xf>
    <xf numFmtId="0" fontId="51" fillId="2" borderId="29" xfId="5" applyFont="1" applyFill="1" applyBorder="1" applyAlignment="1" applyProtection="1">
      <alignment horizontal="left" vertical="center"/>
    </xf>
    <xf numFmtId="0" fontId="56" fillId="10" borderId="37" xfId="5" applyFont="1" applyFill="1" applyBorder="1" applyAlignment="1" applyProtection="1">
      <alignment horizontal="center" wrapText="1"/>
    </xf>
    <xf numFmtId="0" fontId="56" fillId="10" borderId="92" xfId="5" applyFont="1" applyFill="1" applyBorder="1" applyAlignment="1" applyProtection="1">
      <alignment horizontal="center" wrapText="1"/>
    </xf>
    <xf numFmtId="0" fontId="56" fillId="10" borderId="91" xfId="5" applyFont="1" applyFill="1" applyBorder="1" applyAlignment="1" applyProtection="1">
      <alignment horizontal="center"/>
    </xf>
    <xf numFmtId="0" fontId="56" fillId="10" borderId="90" xfId="5" applyFont="1" applyFill="1" applyBorder="1" applyAlignment="1" applyProtection="1">
      <alignment horizontal="center"/>
    </xf>
    <xf numFmtId="0" fontId="56" fillId="10" borderId="114" xfId="5" applyFont="1" applyFill="1" applyBorder="1" applyAlignment="1" applyProtection="1">
      <alignment horizontal="center"/>
    </xf>
    <xf numFmtId="0" fontId="48" fillId="0" borderId="36" xfId="5" applyNumberFormat="1" applyFont="1" applyFill="1" applyBorder="1" applyAlignment="1" applyProtection="1">
      <alignment horizontal="center" shrinkToFit="1"/>
    </xf>
    <xf numFmtId="0" fontId="48" fillId="0" borderId="42" xfId="5" applyNumberFormat="1" applyFont="1" applyFill="1" applyBorder="1" applyAlignment="1" applyProtection="1">
      <alignment horizontal="center" shrinkToFit="1"/>
    </xf>
    <xf numFmtId="0" fontId="48" fillId="0" borderId="33" xfId="5" applyNumberFormat="1" applyFont="1" applyFill="1" applyBorder="1" applyAlignment="1" applyProtection="1">
      <alignment horizontal="center" shrinkToFit="1"/>
    </xf>
    <xf numFmtId="0" fontId="48" fillId="0" borderId="28" xfId="5" applyNumberFormat="1" applyFont="1" applyFill="1" applyBorder="1" applyAlignment="1" applyProtection="1">
      <alignment horizontal="center" shrinkToFit="1"/>
    </xf>
    <xf numFmtId="0" fontId="48" fillId="0" borderId="20" xfId="5" applyNumberFormat="1" applyFont="1" applyFill="1" applyBorder="1" applyAlignment="1" applyProtection="1">
      <alignment horizontal="center" shrinkToFit="1"/>
    </xf>
    <xf numFmtId="0" fontId="48" fillId="0" borderId="12" xfId="5" applyNumberFormat="1" applyFont="1" applyFill="1" applyBorder="1" applyAlignment="1" applyProtection="1">
      <alignment horizontal="center" shrinkToFit="1"/>
    </xf>
    <xf numFmtId="0" fontId="48" fillId="0" borderId="92" xfId="5" applyNumberFormat="1" applyFont="1" applyFill="1" applyBorder="1" applyAlignment="1" applyProtection="1">
      <alignment horizontal="center" shrinkToFit="1"/>
    </xf>
    <xf numFmtId="0" fontId="48" fillId="0" borderId="129" xfId="5" applyNumberFormat="1" applyFont="1" applyFill="1" applyBorder="1" applyAlignment="1" applyProtection="1">
      <alignment horizontal="center" shrinkToFit="1"/>
    </xf>
    <xf numFmtId="0" fontId="48" fillId="0" borderId="117" xfId="5" applyNumberFormat="1" applyFont="1" applyFill="1" applyBorder="1" applyAlignment="1" applyProtection="1">
      <alignment horizontal="center" shrinkToFit="1"/>
    </xf>
    <xf numFmtId="41" fontId="51" fillId="2" borderId="40" xfId="5" applyNumberFormat="1" applyFont="1" applyFill="1" applyBorder="1" applyAlignment="1" applyProtection="1">
      <alignment horizontal="left" vertical="center"/>
    </xf>
    <xf numFmtId="41" fontId="51" fillId="2" borderId="49" xfId="5" applyNumberFormat="1" applyFont="1" applyFill="1" applyBorder="1" applyAlignment="1" applyProtection="1">
      <alignment horizontal="left" vertical="center"/>
    </xf>
    <xf numFmtId="41" fontId="51" fillId="2" borderId="29" xfId="5" applyNumberFormat="1" applyFont="1" applyFill="1" applyBorder="1" applyAlignment="1" applyProtection="1">
      <alignment horizontal="left" vertical="center"/>
    </xf>
    <xf numFmtId="0" fontId="48" fillId="0" borderId="28" xfId="5" applyFont="1" applyFill="1" applyBorder="1" applyAlignment="1" applyProtection="1">
      <alignment horizontal="right" vertical="center" shrinkToFit="1"/>
    </xf>
    <xf numFmtId="0" fontId="48" fillId="0" borderId="20" xfId="5" applyFont="1" applyFill="1" applyBorder="1" applyAlignment="1" applyProtection="1">
      <alignment horizontal="right" vertical="center" shrinkToFit="1"/>
    </xf>
    <xf numFmtId="0" fontId="48" fillId="0" borderId="12" xfId="5" applyFont="1" applyFill="1" applyBorder="1" applyAlignment="1" applyProtection="1">
      <alignment horizontal="right" vertical="center" shrinkToFit="1"/>
    </xf>
    <xf numFmtId="184" fontId="59" fillId="10" borderId="125" xfId="5" applyNumberFormat="1" applyFont="1" applyFill="1" applyBorder="1" applyAlignment="1" applyProtection="1">
      <alignment horizontal="left" vertical="center" wrapText="1" shrinkToFit="1"/>
    </xf>
    <xf numFmtId="184" fontId="59" fillId="10" borderId="130" xfId="5" applyNumberFormat="1" applyFont="1" applyFill="1" applyBorder="1" applyAlignment="1" applyProtection="1">
      <alignment horizontal="left" vertical="center" wrapText="1" shrinkToFit="1"/>
    </xf>
    <xf numFmtId="184" fontId="59" fillId="10" borderId="132" xfId="5" applyNumberFormat="1" applyFont="1" applyFill="1" applyBorder="1" applyAlignment="1" applyProtection="1">
      <alignment horizontal="left" vertical="center" wrapText="1" shrinkToFit="1"/>
    </xf>
    <xf numFmtId="41" fontId="51" fillId="10" borderId="61" xfId="6" applyNumberFormat="1" applyFont="1" applyFill="1" applyBorder="1" applyAlignment="1" applyProtection="1">
      <alignment vertical="center"/>
    </xf>
    <xf numFmtId="41" fontId="51" fillId="10" borderId="112" xfId="6" applyNumberFormat="1" applyFont="1" applyFill="1" applyBorder="1" applyAlignment="1" applyProtection="1">
      <alignment vertical="center"/>
    </xf>
    <xf numFmtId="41" fontId="51" fillId="10" borderId="60" xfId="6" applyNumberFormat="1" applyFont="1" applyFill="1" applyBorder="1" applyAlignment="1" applyProtection="1">
      <alignment vertical="center"/>
    </xf>
    <xf numFmtId="0" fontId="51" fillId="10" borderId="40" xfId="5" applyFont="1" applyFill="1" applyBorder="1" applyAlignment="1" applyProtection="1">
      <alignment horizontal="left" vertical="center"/>
    </xf>
    <xf numFmtId="0" fontId="51" fillId="10" borderId="29" xfId="5" applyFont="1" applyFill="1" applyBorder="1" applyAlignment="1" applyProtection="1">
      <alignment horizontal="left" vertical="center"/>
    </xf>
    <xf numFmtId="41" fontId="51" fillId="10" borderId="40" xfId="6" applyNumberFormat="1" applyFont="1" applyFill="1" applyBorder="1" applyAlignment="1" applyProtection="1">
      <alignment vertical="center"/>
    </xf>
    <xf numFmtId="41" fontId="51" fillId="10" borderId="29" xfId="6" applyNumberFormat="1" applyFont="1" applyFill="1" applyBorder="1" applyAlignment="1" applyProtection="1">
      <alignment vertical="center"/>
    </xf>
    <xf numFmtId="41" fontId="51" fillId="10" borderId="40" xfId="6" applyNumberFormat="1" applyFont="1" applyFill="1" applyBorder="1" applyAlignment="1" applyProtection="1">
      <alignment horizontal="right" vertical="center"/>
    </xf>
    <xf numFmtId="41" fontId="51" fillId="10" borderId="29" xfId="6" applyNumberFormat="1" applyFont="1" applyFill="1" applyBorder="1" applyAlignment="1" applyProtection="1">
      <alignment horizontal="right" vertical="center"/>
    </xf>
    <xf numFmtId="0" fontId="56" fillId="0" borderId="40" xfId="8" applyFont="1" applyFill="1" applyBorder="1" applyAlignment="1">
      <alignment horizontal="left" vertical="center" wrapText="1"/>
    </xf>
    <xf numFmtId="0" fontId="56" fillId="0" borderId="49" xfId="8" applyFont="1" applyFill="1" applyBorder="1" applyAlignment="1">
      <alignment horizontal="left" vertical="center" wrapText="1"/>
    </xf>
    <xf numFmtId="0" fontId="56" fillId="0" borderId="29" xfId="8" applyFont="1" applyFill="1" applyBorder="1" applyAlignment="1">
      <alignment horizontal="left" vertical="center" wrapText="1"/>
    </xf>
    <xf numFmtId="0" fontId="51" fillId="0" borderId="40" xfId="8" applyFont="1" applyFill="1" applyBorder="1" applyAlignment="1">
      <alignment horizontal="center" vertical="center" wrapText="1"/>
    </xf>
    <xf numFmtId="0" fontId="51" fillId="0" borderId="49" xfId="8" applyFont="1" applyFill="1" applyBorder="1" applyAlignment="1">
      <alignment horizontal="center" vertical="center" wrapText="1"/>
    </xf>
    <xf numFmtId="0" fontId="51" fillId="0" borderId="29" xfId="8" applyFont="1" applyFill="1" applyBorder="1" applyAlignment="1">
      <alignment horizontal="center" vertical="center" wrapText="1"/>
    </xf>
    <xf numFmtId="0" fontId="51" fillId="10" borderId="40" xfId="5" applyFont="1" applyFill="1" applyBorder="1" applyProtection="1">
      <alignment vertical="center"/>
    </xf>
    <xf numFmtId="0" fontId="51" fillId="10" borderId="29" xfId="5" applyFont="1" applyFill="1" applyBorder="1" applyProtection="1">
      <alignment vertical="center"/>
    </xf>
    <xf numFmtId="38" fontId="51" fillId="10" borderId="40" xfId="6" applyFont="1" applyFill="1" applyBorder="1" applyAlignment="1" applyProtection="1">
      <alignment vertical="center"/>
    </xf>
    <xf numFmtId="38" fontId="51" fillId="10" borderId="29" xfId="6" applyFont="1" applyFill="1" applyBorder="1" applyAlignment="1" applyProtection="1">
      <alignment vertical="center"/>
    </xf>
    <xf numFmtId="17" fontId="48" fillId="0" borderId="28" xfId="5" applyNumberFormat="1" applyFont="1" applyFill="1" applyBorder="1" applyAlignment="1" applyProtection="1">
      <alignment horizontal="center" shrinkToFit="1"/>
    </xf>
    <xf numFmtId="0" fontId="9" fillId="0" borderId="0" xfId="2" applyFont="1" applyAlignment="1">
      <alignment vertical="center" wrapText="1"/>
    </xf>
    <xf numFmtId="0" fontId="14" fillId="0" borderId="19" xfId="4" applyFont="1" applyFill="1" applyBorder="1" applyAlignment="1">
      <alignment horizontal="center" vertical="center" wrapText="1" shrinkToFit="1"/>
    </xf>
    <xf numFmtId="0" fontId="14" fillId="0" borderId="17" xfId="4" applyFont="1" applyFill="1" applyBorder="1" applyAlignment="1">
      <alignment horizontal="center" vertical="center" wrapText="1" shrinkToFit="1"/>
    </xf>
    <xf numFmtId="0" fontId="4" fillId="0" borderId="0" xfId="4" applyFont="1" applyFill="1" applyAlignment="1">
      <alignment horizontal="left" vertical="top"/>
    </xf>
    <xf numFmtId="0" fontId="12" fillId="2" borderId="40" xfId="4" applyFont="1" applyFill="1" applyBorder="1" applyAlignment="1">
      <alignment horizontal="center" vertical="center" shrinkToFit="1"/>
    </xf>
    <xf numFmtId="0" fontId="12" fillId="2" borderId="31" xfId="4" applyFont="1" applyFill="1" applyBorder="1" applyAlignment="1">
      <alignment horizontal="center" vertical="center" shrinkToFit="1"/>
    </xf>
    <xf numFmtId="0" fontId="8" fillId="2" borderId="30" xfId="4" applyFont="1" applyFill="1" applyBorder="1" applyAlignment="1">
      <alignment vertical="center"/>
    </xf>
    <xf numFmtId="0" fontId="8" fillId="2" borderId="29" xfId="4" applyFont="1" applyFill="1" applyBorder="1" applyAlignment="1">
      <alignment vertical="center"/>
    </xf>
    <xf numFmtId="0" fontId="14" fillId="2" borderId="38" xfId="4" applyFont="1" applyFill="1" applyBorder="1" applyAlignment="1">
      <alignment horizontal="center" vertical="center"/>
    </xf>
    <xf numFmtId="0" fontId="14" fillId="2" borderId="37" xfId="4" applyFont="1" applyFill="1" applyBorder="1" applyAlignment="1">
      <alignment horizontal="center" vertical="center"/>
    </xf>
    <xf numFmtId="0" fontId="14" fillId="2" borderId="36" xfId="4" applyFont="1" applyFill="1" applyBorder="1" applyAlignment="1">
      <alignment horizontal="center" vertical="center"/>
    </xf>
    <xf numFmtId="0" fontId="14" fillId="2" borderId="30" xfId="4" applyFont="1" applyFill="1" applyBorder="1" applyAlignment="1">
      <alignment horizontal="center" vertical="center" wrapText="1"/>
    </xf>
    <xf numFmtId="0" fontId="14" fillId="2" borderId="29" xfId="4" applyFont="1" applyFill="1" applyBorder="1" applyAlignment="1">
      <alignment horizontal="center" vertical="center" wrapText="1"/>
    </xf>
    <xf numFmtId="0" fontId="14" fillId="2" borderId="28" xfId="4" applyFont="1" applyFill="1" applyBorder="1" applyAlignment="1">
      <alignment horizontal="center" vertical="center" textRotation="255"/>
    </xf>
    <xf numFmtId="0" fontId="14" fillId="2" borderId="20" xfId="4" applyFont="1" applyFill="1" applyBorder="1" applyAlignment="1">
      <alignment horizontal="center" vertical="center" textRotation="255"/>
    </xf>
    <xf numFmtId="0" fontId="14" fillId="2" borderId="12" xfId="4" applyFont="1" applyFill="1" applyBorder="1" applyAlignment="1">
      <alignment horizontal="center" vertical="center" textRotation="255"/>
    </xf>
    <xf numFmtId="0" fontId="14" fillId="0" borderId="27" xfId="4" applyFont="1" applyFill="1" applyBorder="1" applyAlignment="1">
      <alignment horizontal="center" vertical="center" wrapText="1" shrinkToFit="1"/>
    </xf>
    <xf numFmtId="0" fontId="14" fillId="0" borderId="25" xfId="4" applyFont="1" applyFill="1" applyBorder="1" applyAlignment="1">
      <alignment horizontal="center" vertical="center" wrapText="1" shrinkToFit="1"/>
    </xf>
    <xf numFmtId="0" fontId="14" fillId="2" borderId="34" xfId="4" applyFont="1" applyFill="1" applyBorder="1" applyAlignment="1">
      <alignment horizontal="center" vertical="center"/>
    </xf>
    <xf numFmtId="0" fontId="14" fillId="2" borderId="35" xfId="4" applyFont="1" applyFill="1" applyBorder="1" applyAlignment="1">
      <alignment horizontal="center" vertical="center"/>
    </xf>
    <xf numFmtId="0" fontId="13" fillId="2" borderId="36" xfId="4" applyFont="1" applyFill="1" applyBorder="1" applyAlignment="1">
      <alignment horizontal="center" vertical="center" shrinkToFit="1"/>
    </xf>
    <xf numFmtId="0" fontId="13" fillId="2" borderId="33" xfId="4" applyFont="1" applyFill="1" applyBorder="1" applyAlignment="1">
      <alignment horizontal="center" vertical="center" shrinkToFit="1"/>
    </xf>
    <xf numFmtId="0" fontId="14" fillId="0" borderId="11" xfId="4" applyFont="1" applyFill="1" applyBorder="1" applyAlignment="1">
      <alignment horizontal="center" vertical="center" wrapText="1" shrinkToFit="1"/>
    </xf>
    <xf numFmtId="0" fontId="14" fillId="0" borderId="9" xfId="4" applyFont="1" applyFill="1" applyBorder="1" applyAlignment="1">
      <alignment horizontal="center" vertical="center" wrapText="1" shrinkToFit="1"/>
    </xf>
    <xf numFmtId="0" fontId="14" fillId="2" borderId="40" xfId="4" applyFont="1" applyFill="1" applyBorder="1" applyAlignment="1">
      <alignment horizontal="left" vertical="center" shrinkToFit="1"/>
    </xf>
    <xf numFmtId="0" fontId="14" fillId="2" borderId="49" xfId="4" applyFont="1" applyFill="1" applyBorder="1" applyAlignment="1">
      <alignment horizontal="left" vertical="center" shrinkToFit="1"/>
    </xf>
    <xf numFmtId="0" fontId="13" fillId="2" borderId="30" xfId="4" applyFont="1" applyFill="1" applyBorder="1" applyAlignment="1">
      <alignment horizontal="left" vertical="center" shrinkToFit="1"/>
    </xf>
    <xf numFmtId="0" fontId="13" fillId="2" borderId="29" xfId="4" applyFont="1" applyFill="1" applyBorder="1" applyAlignment="1">
      <alignment horizontal="left" vertical="center" shrinkToFit="1"/>
    </xf>
    <xf numFmtId="0" fontId="12" fillId="0" borderId="40" xfId="4" applyFont="1" applyFill="1" applyBorder="1" applyAlignment="1">
      <alignment horizontal="center" vertical="center" shrinkToFit="1"/>
    </xf>
    <xf numFmtId="0" fontId="12" fillId="0" borderId="31" xfId="4" applyFont="1" applyFill="1" applyBorder="1" applyAlignment="1">
      <alignment horizontal="center" vertical="center" shrinkToFit="1"/>
    </xf>
    <xf numFmtId="0" fontId="8" fillId="0" borderId="30" xfId="4" applyFont="1" applyFill="1" applyBorder="1" applyAlignment="1">
      <alignment vertical="center"/>
    </xf>
    <xf numFmtId="0" fontId="8" fillId="0" borderId="29" xfId="4" applyFont="1" applyFill="1" applyBorder="1" applyAlignment="1">
      <alignment vertical="center"/>
    </xf>
    <xf numFmtId="0" fontId="12" fillId="0" borderId="19" xfId="4" applyFont="1" applyFill="1" applyBorder="1" applyAlignment="1">
      <alignment horizontal="center" vertical="center" shrinkToFit="1"/>
    </xf>
    <xf numFmtId="0" fontId="12" fillId="0" borderId="15" xfId="4" applyFont="1" applyFill="1" applyBorder="1" applyAlignment="1">
      <alignment horizontal="center" vertical="center" shrinkToFit="1"/>
    </xf>
    <xf numFmtId="0" fontId="8" fillId="0" borderId="14" xfId="4" applyFont="1" applyFill="1" applyBorder="1" applyAlignment="1">
      <alignment vertical="center"/>
    </xf>
    <xf numFmtId="0" fontId="8" fillId="0" borderId="13" xfId="4" applyFont="1" applyFill="1" applyBorder="1" applyAlignment="1">
      <alignment vertical="center"/>
    </xf>
    <xf numFmtId="0" fontId="14" fillId="2" borderId="38" xfId="4" applyFont="1" applyFill="1" applyBorder="1" applyAlignment="1">
      <alignment vertical="center" textRotation="255" wrapText="1"/>
    </xf>
    <xf numFmtId="0" fontId="14" fillId="2" borderId="36" xfId="4" applyFont="1" applyFill="1" applyBorder="1" applyAlignment="1">
      <alignment vertical="center" textRotation="255" wrapText="1"/>
    </xf>
    <xf numFmtId="0" fontId="14" fillId="2" borderId="43" xfId="4" applyFont="1" applyFill="1" applyBorder="1" applyAlignment="1">
      <alignment vertical="center" textRotation="255" wrapText="1"/>
    </xf>
    <xf numFmtId="0" fontId="14" fillId="2" borderId="42" xfId="4" applyFont="1" applyFill="1" applyBorder="1" applyAlignment="1">
      <alignment vertical="center" textRotation="255" wrapText="1"/>
    </xf>
    <xf numFmtId="0" fontId="14" fillId="2" borderId="34" xfId="4" applyFont="1" applyFill="1" applyBorder="1" applyAlignment="1">
      <alignment vertical="center" textRotation="255" wrapText="1"/>
    </xf>
    <xf numFmtId="0" fontId="14" fillId="2" borderId="33" xfId="4" applyFont="1" applyFill="1" applyBorder="1" applyAlignment="1">
      <alignment vertical="center" textRotation="255" wrapText="1"/>
    </xf>
    <xf numFmtId="0" fontId="13" fillId="2" borderId="22" xfId="4" applyFont="1" applyFill="1" applyBorder="1" applyAlignment="1">
      <alignment horizontal="left" vertical="center" shrinkToFit="1"/>
    </xf>
    <xf numFmtId="0" fontId="13" fillId="2" borderId="21" xfId="4" applyFont="1" applyFill="1" applyBorder="1" applyAlignment="1">
      <alignment horizontal="left" vertical="center" shrinkToFit="1"/>
    </xf>
    <xf numFmtId="0" fontId="12" fillId="0" borderId="27" xfId="4" applyFont="1" applyFill="1" applyBorder="1" applyAlignment="1">
      <alignment horizontal="center" vertical="center" shrinkToFit="1"/>
    </xf>
    <xf numFmtId="0" fontId="12" fillId="0" borderId="23" xfId="4" applyFont="1" applyFill="1" applyBorder="1" applyAlignment="1">
      <alignment horizontal="center" vertical="center" shrinkToFit="1"/>
    </xf>
    <xf numFmtId="0" fontId="8" fillId="0" borderId="22" xfId="4" applyFont="1" applyFill="1" applyBorder="1" applyAlignment="1">
      <alignment vertical="center"/>
    </xf>
    <xf numFmtId="0" fontId="8" fillId="0" borderId="21" xfId="4" applyFont="1" applyFill="1" applyBorder="1" applyAlignment="1">
      <alignment vertical="center"/>
    </xf>
    <xf numFmtId="0" fontId="13" fillId="2" borderId="14" xfId="4" applyFont="1" applyFill="1" applyBorder="1" applyAlignment="1">
      <alignment horizontal="left" vertical="center" shrinkToFit="1"/>
    </xf>
    <xf numFmtId="0" fontId="13" fillId="2" borderId="13" xfId="4" applyFont="1" applyFill="1" applyBorder="1" applyAlignment="1">
      <alignment horizontal="left" vertical="center" shrinkToFit="1"/>
    </xf>
    <xf numFmtId="0" fontId="13" fillId="2" borderId="6" xfId="4" applyFont="1" applyFill="1" applyBorder="1" applyAlignment="1">
      <alignment horizontal="left" vertical="center" shrinkToFit="1"/>
    </xf>
    <xf numFmtId="0" fontId="13" fillId="2" borderId="5" xfId="4" applyFont="1" applyFill="1" applyBorder="1" applyAlignment="1">
      <alignment horizontal="left" vertical="center" shrinkToFit="1"/>
    </xf>
    <xf numFmtId="0" fontId="12" fillId="0" borderId="11" xfId="4" applyFont="1" applyFill="1" applyBorder="1" applyAlignment="1">
      <alignment horizontal="center" vertical="center" shrinkToFit="1"/>
    </xf>
    <xf numFmtId="0" fontId="12" fillId="0" borderId="7" xfId="4" applyFont="1" applyFill="1" applyBorder="1" applyAlignment="1">
      <alignment horizontal="center" vertical="center" shrinkToFit="1"/>
    </xf>
    <xf numFmtId="0" fontId="13" fillId="2" borderId="47" xfId="4" applyFont="1" applyFill="1" applyBorder="1" applyAlignment="1">
      <alignment horizontal="left" vertical="center" shrinkToFit="1"/>
    </xf>
    <xf numFmtId="0" fontId="14" fillId="2" borderId="38" xfId="4" applyFont="1" applyFill="1" applyBorder="1" applyAlignment="1">
      <alignment horizontal="center" vertical="center" textRotation="255" wrapText="1"/>
    </xf>
    <xf numFmtId="0" fontId="14" fillId="2" borderId="37" xfId="4" applyFont="1" applyFill="1" applyBorder="1" applyAlignment="1">
      <alignment horizontal="center" vertical="center" textRotation="255" wrapText="1"/>
    </xf>
    <xf numFmtId="0" fontId="14" fillId="2" borderId="43" xfId="4" applyFont="1" applyFill="1" applyBorder="1" applyAlignment="1">
      <alignment horizontal="center" vertical="center" textRotation="255" wrapText="1"/>
    </xf>
    <xf numFmtId="0" fontId="14" fillId="2" borderId="0" xfId="4" applyFont="1" applyFill="1" applyBorder="1" applyAlignment="1">
      <alignment horizontal="center" vertical="center" textRotation="255" wrapText="1"/>
    </xf>
    <xf numFmtId="0" fontId="14" fillId="2" borderId="34" xfId="4" applyFont="1" applyFill="1" applyBorder="1" applyAlignment="1">
      <alignment horizontal="center" vertical="center" textRotation="255" wrapText="1"/>
    </xf>
    <xf numFmtId="0" fontId="14" fillId="2" borderId="35" xfId="4" applyFont="1" applyFill="1" applyBorder="1" applyAlignment="1">
      <alignment horizontal="center" vertical="center" textRotation="255" wrapText="1"/>
    </xf>
    <xf numFmtId="0" fontId="13" fillId="2" borderId="25" xfId="4" applyFont="1" applyFill="1" applyBorder="1" applyAlignment="1">
      <alignment horizontal="left" vertical="center" shrinkToFit="1"/>
    </xf>
    <xf numFmtId="0" fontId="8" fillId="0" borderId="22" xfId="4" applyFont="1" applyFill="1" applyBorder="1" applyAlignment="1">
      <alignment vertical="center" wrapText="1"/>
    </xf>
    <xf numFmtId="0" fontId="8" fillId="0" borderId="21" xfId="4" applyFont="1" applyFill="1" applyBorder="1" applyAlignment="1">
      <alignment vertical="center" wrapText="1"/>
    </xf>
    <xf numFmtId="0" fontId="9" fillId="2" borderId="41" xfId="4" applyFont="1" applyFill="1" applyBorder="1" applyAlignment="1">
      <alignment horizontal="center" vertical="center" textRotation="255" wrapText="1"/>
    </xf>
    <xf numFmtId="0" fontId="13" fillId="2" borderId="17" xfId="4" applyFont="1" applyFill="1" applyBorder="1" applyAlignment="1">
      <alignment horizontal="left" vertical="center" shrinkToFit="1"/>
    </xf>
    <xf numFmtId="0" fontId="8" fillId="0" borderId="14" xfId="4" applyFont="1" applyFill="1" applyBorder="1" applyAlignment="1">
      <alignment vertical="center" wrapText="1"/>
    </xf>
    <xf numFmtId="0" fontId="8" fillId="0" borderId="13" xfId="4" applyFont="1" applyFill="1" applyBorder="1" applyAlignment="1">
      <alignment vertical="center" wrapText="1"/>
    </xf>
    <xf numFmtId="0" fontId="13" fillId="2" borderId="9" xfId="4" applyFont="1" applyFill="1" applyBorder="1" applyAlignment="1">
      <alignment horizontal="left" vertical="center" shrinkToFit="1"/>
    </xf>
    <xf numFmtId="0" fontId="8" fillId="0" borderId="6" xfId="4" applyFont="1" applyFill="1" applyBorder="1" applyAlignment="1">
      <alignment vertical="center" wrapText="1"/>
    </xf>
    <xf numFmtId="0" fontId="8" fillId="0" borderId="5" xfId="4" applyFont="1" applyFill="1" applyBorder="1" applyAlignment="1">
      <alignment vertical="center" wrapText="1"/>
    </xf>
    <xf numFmtId="0" fontId="4" fillId="0" borderId="11"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14" fillId="2" borderId="40" xfId="4" applyFont="1" applyFill="1" applyBorder="1" applyAlignment="1">
      <alignment horizontal="center" vertical="center" wrapText="1" shrinkToFit="1"/>
    </xf>
    <xf numFmtId="0" fontId="14" fillId="2" borderId="49" xfId="4" applyFont="1" applyFill="1" applyBorder="1" applyAlignment="1">
      <alignment horizontal="center" vertical="center" wrapText="1" shrinkToFit="1"/>
    </xf>
    <xf numFmtId="0" fontId="13" fillId="2" borderId="49" xfId="4" applyFont="1" applyFill="1" applyBorder="1" applyAlignment="1">
      <alignment vertical="center" shrinkToFit="1"/>
    </xf>
    <xf numFmtId="0" fontId="13" fillId="2" borderId="29" xfId="4" applyFont="1" applyFill="1" applyBorder="1" applyAlignment="1">
      <alignment vertical="center" shrinkToFit="1"/>
    </xf>
    <xf numFmtId="0" fontId="8" fillId="0" borderId="30" xfId="4" applyFont="1" applyFill="1" applyBorder="1" applyAlignment="1">
      <alignment vertical="center" wrapText="1"/>
    </xf>
    <xf numFmtId="0" fontId="8" fillId="0" borderId="29" xfId="4" applyFont="1" applyFill="1" applyBorder="1" applyAlignment="1">
      <alignment vertical="center" wrapText="1"/>
    </xf>
    <xf numFmtId="0" fontId="14" fillId="2" borderId="38" xfId="2" applyFont="1" applyFill="1" applyBorder="1" applyAlignment="1">
      <alignment horizontal="center" vertical="center" textRotation="255" wrapText="1"/>
    </xf>
    <xf numFmtId="0" fontId="14" fillId="2" borderId="37" xfId="2" applyFont="1" applyFill="1" applyBorder="1" applyAlignment="1">
      <alignment horizontal="center" vertical="center" textRotation="255" wrapText="1"/>
    </xf>
    <xf numFmtId="0" fontId="14" fillId="2" borderId="43" xfId="2" applyFont="1" applyFill="1" applyBorder="1" applyAlignment="1">
      <alignment horizontal="center" vertical="center" textRotation="255" wrapText="1"/>
    </xf>
    <xf numFmtId="0" fontId="14" fillId="2" borderId="0" xfId="2" applyFont="1" applyFill="1" applyBorder="1" applyAlignment="1">
      <alignment horizontal="center" vertical="center" textRotation="255" wrapText="1"/>
    </xf>
    <xf numFmtId="0" fontId="14" fillId="2" borderId="34" xfId="2" applyFont="1" applyFill="1" applyBorder="1" applyAlignment="1">
      <alignment horizontal="center" vertical="center" textRotation="255" wrapText="1"/>
    </xf>
    <xf numFmtId="0" fontId="14" fillId="2" borderId="35" xfId="2" applyFont="1" applyFill="1" applyBorder="1" applyAlignment="1">
      <alignment horizontal="center" vertical="center" textRotation="255" wrapText="1"/>
    </xf>
    <xf numFmtId="0" fontId="9" fillId="2" borderId="28" xfId="4" applyFont="1" applyFill="1" applyBorder="1" applyAlignment="1">
      <alignment horizontal="center" vertical="center" textRotation="255" wrapText="1"/>
    </xf>
    <xf numFmtId="0" fontId="9" fillId="2" borderId="20" xfId="4" applyFont="1" applyFill="1" applyBorder="1" applyAlignment="1">
      <alignment horizontal="center" vertical="center" textRotation="255" wrapText="1"/>
    </xf>
    <xf numFmtId="0" fontId="9" fillId="2" borderId="12" xfId="4" applyFont="1" applyFill="1" applyBorder="1" applyAlignment="1">
      <alignment horizontal="center" vertical="center" textRotation="255" wrapText="1"/>
    </xf>
    <xf numFmtId="0" fontId="14" fillId="2" borderId="38" xfId="4" applyFont="1" applyFill="1" applyBorder="1" applyAlignment="1">
      <alignment horizontal="center" vertical="center" textRotation="255" wrapText="1" shrinkToFit="1"/>
    </xf>
    <xf numFmtId="0" fontId="14" fillId="2" borderId="37" xfId="4" applyFont="1" applyFill="1" applyBorder="1" applyAlignment="1">
      <alignment horizontal="center" vertical="center" textRotation="255" wrapText="1" shrinkToFit="1"/>
    </xf>
    <xf numFmtId="0" fontId="14" fillId="2" borderId="43" xfId="4" applyFont="1" applyFill="1" applyBorder="1" applyAlignment="1">
      <alignment horizontal="center" vertical="center" textRotation="255" wrapText="1" shrinkToFit="1"/>
    </xf>
    <xf numFmtId="0" fontId="14" fillId="2" borderId="0" xfId="4" applyFont="1" applyFill="1" applyBorder="1" applyAlignment="1">
      <alignment horizontal="center" vertical="center" textRotation="255" wrapText="1" shrinkToFit="1"/>
    </xf>
    <xf numFmtId="0" fontId="14" fillId="2" borderId="34" xfId="4" applyFont="1" applyFill="1" applyBorder="1" applyAlignment="1">
      <alignment horizontal="center" vertical="center" textRotation="255" wrapText="1" shrinkToFit="1"/>
    </xf>
    <xf numFmtId="0" fontId="14" fillId="2" borderId="35" xfId="4" applyFont="1" applyFill="1" applyBorder="1" applyAlignment="1">
      <alignment horizontal="center" vertical="center" textRotation="255" wrapText="1" shrinkToFit="1"/>
    </xf>
    <xf numFmtId="0" fontId="13" fillId="2" borderId="51" xfId="4" applyFont="1" applyFill="1" applyBorder="1" applyAlignment="1">
      <alignment vertical="center" shrinkToFit="1"/>
    </xf>
    <xf numFmtId="0" fontId="13" fillId="2" borderId="50" xfId="4" applyFont="1" applyFill="1" applyBorder="1" applyAlignment="1">
      <alignment vertical="center" shrinkToFit="1"/>
    </xf>
    <xf numFmtId="0" fontId="13" fillId="2" borderId="17" xfId="4" applyFont="1" applyFill="1" applyBorder="1" applyAlignment="1">
      <alignment vertical="center" shrinkToFit="1"/>
    </xf>
    <xf numFmtId="0" fontId="13" fillId="2" borderId="13" xfId="4" applyFont="1" applyFill="1" applyBorder="1" applyAlignment="1">
      <alignment vertical="center" shrinkToFit="1"/>
    </xf>
    <xf numFmtId="0" fontId="13" fillId="2" borderId="35" xfId="4" applyFont="1" applyFill="1" applyBorder="1" applyAlignment="1">
      <alignment vertical="center" shrinkToFit="1"/>
    </xf>
    <xf numFmtId="0" fontId="13" fillId="2" borderId="33" xfId="4" applyFont="1" applyFill="1" applyBorder="1" applyAlignment="1">
      <alignment vertical="center" shrinkToFit="1"/>
    </xf>
    <xf numFmtId="0" fontId="14" fillId="2" borderId="33" xfId="4" applyFont="1" applyFill="1" applyBorder="1" applyAlignment="1">
      <alignment horizontal="center" vertical="center"/>
    </xf>
    <xf numFmtId="0" fontId="14" fillId="0" borderId="27" xfId="4" applyFont="1" applyFill="1" applyBorder="1" applyAlignment="1">
      <alignment horizontal="center" vertical="center" shrinkToFit="1"/>
    </xf>
    <xf numFmtId="0" fontId="14" fillId="0" borderId="23" xfId="4" applyFont="1" applyFill="1" applyBorder="1" applyAlignment="1">
      <alignment horizontal="center" vertical="center" shrinkToFit="1"/>
    </xf>
    <xf numFmtId="0" fontId="14" fillId="0" borderId="22" xfId="4" applyFont="1" applyFill="1" applyBorder="1" applyAlignment="1">
      <alignment vertical="center"/>
    </xf>
    <xf numFmtId="0" fontId="14" fillId="0" borderId="21" xfId="4" applyFont="1" applyFill="1" applyBorder="1" applyAlignment="1">
      <alignment vertical="center"/>
    </xf>
    <xf numFmtId="0" fontId="13" fillId="2" borderId="54" xfId="4" applyFont="1" applyFill="1" applyBorder="1" applyAlignment="1">
      <alignment vertical="center" shrinkToFit="1"/>
    </xf>
    <xf numFmtId="0" fontId="14" fillId="0" borderId="11" xfId="4" applyFont="1" applyFill="1" applyBorder="1" applyAlignment="1">
      <alignment horizontal="center" vertical="center" shrinkToFit="1"/>
    </xf>
    <xf numFmtId="0" fontId="14" fillId="0" borderId="7" xfId="4" applyFont="1" applyFill="1" applyBorder="1" applyAlignment="1">
      <alignment horizontal="center" vertical="center" shrinkToFit="1"/>
    </xf>
    <xf numFmtId="0" fontId="14" fillId="0" borderId="6" xfId="4" applyFont="1" applyFill="1" applyBorder="1" applyAlignment="1">
      <alignment vertical="center"/>
    </xf>
    <xf numFmtId="0" fontId="14" fillId="0" borderId="5" xfId="4" applyFont="1" applyFill="1" applyBorder="1" applyAlignment="1">
      <alignment vertical="center"/>
    </xf>
    <xf numFmtId="0" fontId="14" fillId="2" borderId="53" xfId="4" applyFont="1" applyFill="1" applyBorder="1" applyAlignment="1">
      <alignment horizontal="center" vertical="center" shrinkToFit="1"/>
    </xf>
    <xf numFmtId="0" fontId="14" fillId="2" borderId="52" xfId="4" applyFont="1" applyFill="1" applyBorder="1" applyAlignment="1">
      <alignment horizontal="center" vertical="center" shrinkToFit="1"/>
    </xf>
    <xf numFmtId="0" fontId="13" fillId="2" borderId="37" xfId="4" applyFont="1" applyFill="1" applyBorder="1" applyAlignment="1">
      <alignment horizontal="center" vertical="center" shrinkToFit="1"/>
    </xf>
    <xf numFmtId="0" fontId="13" fillId="2" borderId="35" xfId="4" applyFont="1" applyFill="1" applyBorder="1" applyAlignment="1">
      <alignment horizontal="center" vertical="center" shrinkToFit="1"/>
    </xf>
    <xf numFmtId="0" fontId="14" fillId="2" borderId="40" xfId="4" applyFont="1" applyFill="1" applyBorder="1" applyAlignment="1">
      <alignment horizontal="center" vertical="center" shrinkToFit="1"/>
    </xf>
    <xf numFmtId="0" fontId="14" fillId="2" borderId="31" xfId="4" applyFont="1" applyFill="1" applyBorder="1" applyAlignment="1">
      <alignment horizontal="center" vertical="center" shrinkToFit="1"/>
    </xf>
    <xf numFmtId="0" fontId="14" fillId="2" borderId="40" xfId="4" applyFont="1" applyFill="1" applyBorder="1" applyAlignment="1">
      <alignment horizontal="center" vertical="center"/>
    </xf>
    <xf numFmtId="0" fontId="14" fillId="2" borderId="49" xfId="4" applyFont="1" applyFill="1" applyBorder="1" applyAlignment="1">
      <alignment horizontal="center" vertical="center"/>
    </xf>
    <xf numFmtId="0" fontId="14" fillId="0" borderId="40" xfId="4" applyFont="1" applyFill="1" applyBorder="1" applyAlignment="1">
      <alignment horizontal="center" vertical="center" shrinkToFit="1"/>
    </xf>
    <xf numFmtId="0" fontId="14" fillId="0" borderId="31" xfId="4" applyFont="1" applyFill="1" applyBorder="1" applyAlignment="1">
      <alignment horizontal="center" vertical="center" shrinkToFit="1"/>
    </xf>
    <xf numFmtId="0" fontId="8" fillId="0" borderId="6" xfId="4" applyFont="1" applyFill="1" applyBorder="1" applyAlignment="1">
      <alignment vertical="center"/>
    </xf>
    <xf numFmtId="0" fontId="8" fillId="0" borderId="5" xfId="4" applyFont="1" applyFill="1" applyBorder="1" applyAlignment="1">
      <alignment vertical="center"/>
    </xf>
    <xf numFmtId="0" fontId="14" fillId="2" borderId="38" xfId="4" applyFont="1" applyFill="1" applyBorder="1" applyAlignment="1">
      <alignment horizontal="center" vertical="center" textRotation="255"/>
    </xf>
    <xf numFmtId="0" fontId="14" fillId="2" borderId="37" xfId="4" applyFont="1" applyFill="1" applyBorder="1" applyAlignment="1">
      <alignment horizontal="center" vertical="center" textRotation="255"/>
    </xf>
    <xf numFmtId="0" fontId="14" fillId="2" borderId="43" xfId="4" applyFont="1" applyFill="1" applyBorder="1" applyAlignment="1">
      <alignment horizontal="center" vertical="center" textRotation="255"/>
    </xf>
    <xf numFmtId="0" fontId="14" fillId="2" borderId="0" xfId="4" applyFont="1" applyFill="1" applyBorder="1" applyAlignment="1">
      <alignment horizontal="center" vertical="center" textRotation="255"/>
    </xf>
    <xf numFmtId="0" fontId="14" fillId="2" borderId="34" xfId="4" applyFont="1" applyFill="1" applyBorder="1" applyAlignment="1">
      <alignment horizontal="center" vertical="center" textRotation="255"/>
    </xf>
    <xf numFmtId="0" fontId="14" fillId="2" borderId="35" xfId="4" applyFont="1" applyFill="1" applyBorder="1" applyAlignment="1">
      <alignment horizontal="center" vertical="center" textRotation="255"/>
    </xf>
    <xf numFmtId="0" fontId="13" fillId="2" borderId="50" xfId="4" applyFont="1" applyFill="1" applyBorder="1" applyAlignment="1">
      <alignment horizontal="left" vertical="center" shrinkToFit="1"/>
    </xf>
    <xf numFmtId="0" fontId="14" fillId="0" borderId="19" xfId="4" applyFont="1" applyFill="1" applyBorder="1" applyAlignment="1">
      <alignment horizontal="center" vertical="center" shrinkToFit="1"/>
    </xf>
    <xf numFmtId="0" fontId="14" fillId="0" borderId="15" xfId="4" applyFont="1" applyFill="1" applyBorder="1" applyAlignment="1">
      <alignment horizontal="center" vertical="center" shrinkToFit="1"/>
    </xf>
    <xf numFmtId="0" fontId="14" fillId="2" borderId="28" xfId="2" applyFont="1" applyFill="1" applyBorder="1" applyAlignment="1">
      <alignment horizontal="center" vertical="center" textRotation="255"/>
    </xf>
    <xf numFmtId="0" fontId="14" fillId="2" borderId="20" xfId="2" applyFont="1" applyFill="1" applyBorder="1" applyAlignment="1">
      <alignment horizontal="center" vertical="center" textRotation="255"/>
    </xf>
    <xf numFmtId="0" fontId="14" fillId="2" borderId="12" xfId="2" applyFont="1" applyFill="1" applyBorder="1" applyAlignment="1">
      <alignment horizontal="center" vertical="center" textRotation="255"/>
    </xf>
    <xf numFmtId="0" fontId="13" fillId="2" borderId="39" xfId="4" applyFont="1" applyFill="1" applyBorder="1" applyAlignment="1">
      <alignment horizontal="left" vertical="center" shrinkToFit="1"/>
    </xf>
    <xf numFmtId="0" fontId="13" fillId="2" borderId="36" xfId="4" applyFont="1" applyFill="1" applyBorder="1" applyAlignment="1">
      <alignment horizontal="left" vertical="center" shrinkToFit="1"/>
    </xf>
    <xf numFmtId="0" fontId="19" fillId="2" borderId="0" xfId="4" applyFont="1" applyFill="1" applyAlignment="1">
      <alignment horizontal="center" wrapText="1"/>
    </xf>
    <xf numFmtId="0" fontId="13" fillId="2" borderId="38" xfId="4" applyFont="1" applyFill="1" applyBorder="1" applyAlignment="1">
      <alignment horizontal="center" vertical="center"/>
    </xf>
    <xf numFmtId="0" fontId="13" fillId="2" borderId="37" xfId="4" applyFont="1" applyFill="1" applyBorder="1" applyAlignment="1">
      <alignment horizontal="center" vertical="center"/>
    </xf>
    <xf numFmtId="0" fontId="13" fillId="2" borderId="36" xfId="4" applyFont="1" applyFill="1" applyBorder="1" applyAlignment="1">
      <alignment horizontal="center" vertical="center"/>
    </xf>
    <xf numFmtId="0" fontId="13" fillId="2" borderId="34" xfId="4" applyFont="1" applyFill="1" applyBorder="1" applyAlignment="1">
      <alignment horizontal="center" vertical="center"/>
    </xf>
    <xf numFmtId="0" fontId="13" fillId="2" borderId="35" xfId="4" applyFont="1" applyFill="1" applyBorder="1" applyAlignment="1">
      <alignment horizontal="center" vertical="center"/>
    </xf>
    <xf numFmtId="0" fontId="13" fillId="2" borderId="33" xfId="4" applyFont="1" applyFill="1" applyBorder="1" applyAlignment="1">
      <alignment horizontal="center" vertical="center"/>
    </xf>
    <xf numFmtId="0" fontId="18" fillId="2" borderId="0" xfId="4" applyNumberFormat="1" applyFont="1" applyFill="1" applyAlignment="1">
      <alignment horizontal="left" indent="1"/>
    </xf>
    <xf numFmtId="0" fontId="14" fillId="2" borderId="38" xfId="4" applyFont="1" applyFill="1" applyBorder="1" applyAlignment="1">
      <alignment horizontal="center" vertical="center" wrapText="1" shrinkToFit="1"/>
    </xf>
    <xf numFmtId="0" fontId="14" fillId="2" borderId="37" xfId="4" applyFont="1" applyFill="1" applyBorder="1" applyAlignment="1">
      <alignment horizontal="center" vertical="center" wrapText="1" shrinkToFit="1"/>
    </xf>
    <xf numFmtId="0" fontId="14" fillId="2" borderId="34" xfId="4" applyFont="1" applyFill="1" applyBorder="1" applyAlignment="1">
      <alignment horizontal="center" vertical="center" wrapText="1" shrinkToFit="1"/>
    </xf>
    <xf numFmtId="0" fontId="14" fillId="2" borderId="35" xfId="4" applyFont="1" applyFill="1" applyBorder="1" applyAlignment="1">
      <alignment horizontal="center" vertical="center" wrapText="1" shrinkToFit="1"/>
    </xf>
    <xf numFmtId="0" fontId="13" fillId="2" borderId="6" xfId="4" applyFont="1" applyFill="1" applyBorder="1" applyAlignment="1">
      <alignment vertical="center" shrinkToFit="1"/>
    </xf>
    <xf numFmtId="0" fontId="13" fillId="2" borderId="5" xfId="4" applyFont="1" applyFill="1" applyBorder="1" applyAlignment="1">
      <alignment vertical="center" shrinkToFit="1"/>
    </xf>
    <xf numFmtId="0" fontId="13" fillId="2" borderId="30" xfId="4" applyFont="1" applyFill="1" applyBorder="1" applyAlignment="1">
      <alignment vertical="center" shrinkToFit="1"/>
    </xf>
    <xf numFmtId="0" fontId="25" fillId="2" borderId="40" xfId="5" applyFont="1" applyFill="1" applyBorder="1" applyAlignment="1" applyProtection="1">
      <alignment horizontal="left" vertical="center"/>
    </xf>
    <xf numFmtId="0" fontId="25" fillId="2" borderId="29" xfId="5" applyFont="1" applyFill="1" applyBorder="1" applyAlignment="1" applyProtection="1">
      <alignment horizontal="left" vertical="center"/>
    </xf>
    <xf numFmtId="176" fontId="25" fillId="2" borderId="40" xfId="1" applyNumberFormat="1" applyFont="1" applyFill="1" applyBorder="1" applyAlignment="1" applyProtection="1">
      <alignment vertical="center"/>
    </xf>
    <xf numFmtId="176" fontId="25" fillId="2" borderId="29" xfId="1" applyNumberFormat="1" applyFont="1" applyFill="1" applyBorder="1" applyAlignment="1" applyProtection="1">
      <alignment vertical="center"/>
    </xf>
    <xf numFmtId="176" fontId="25" fillId="0" borderId="40" xfId="1" applyNumberFormat="1" applyFont="1" applyFill="1" applyBorder="1" applyAlignment="1" applyProtection="1">
      <alignment vertical="center"/>
    </xf>
    <xf numFmtId="176" fontId="25" fillId="0" borderId="29" xfId="1" applyNumberFormat="1" applyFont="1" applyFill="1" applyBorder="1" applyAlignment="1" applyProtection="1">
      <alignment vertical="center"/>
    </xf>
    <xf numFmtId="0" fontId="15" fillId="0" borderId="0" xfId="5" applyFont="1" applyFill="1" applyBorder="1" applyAlignment="1" applyProtection="1">
      <alignment horizontal="left" vertical="top"/>
    </xf>
    <xf numFmtId="176" fontId="23" fillId="2" borderId="59" xfId="1" applyNumberFormat="1" applyFont="1" applyFill="1" applyBorder="1" applyAlignment="1" applyProtection="1">
      <alignment vertical="center"/>
    </xf>
    <xf numFmtId="176" fontId="23" fillId="2" borderId="55" xfId="1" applyNumberFormat="1" applyFont="1" applyFill="1" applyBorder="1" applyAlignment="1" applyProtection="1">
      <alignment vertical="center"/>
    </xf>
    <xf numFmtId="176" fontId="25" fillId="2" borderId="38" xfId="1" applyNumberFormat="1" applyFont="1" applyFill="1" applyBorder="1" applyAlignment="1" applyProtection="1">
      <alignment vertical="center"/>
    </xf>
    <xf numFmtId="176" fontId="25" fillId="2" borderId="36" xfId="1" applyNumberFormat="1" applyFont="1" applyFill="1" applyBorder="1" applyAlignment="1" applyProtection="1">
      <alignment vertical="center"/>
    </xf>
    <xf numFmtId="176" fontId="23" fillId="2" borderId="43" xfId="1" applyNumberFormat="1" applyFont="1" applyFill="1" applyBorder="1" applyAlignment="1" applyProtection="1">
      <alignment vertical="center"/>
    </xf>
    <xf numFmtId="176" fontId="23" fillId="2" borderId="42" xfId="1" applyNumberFormat="1" applyFont="1" applyFill="1" applyBorder="1" applyAlignment="1" applyProtection="1">
      <alignment vertical="center"/>
    </xf>
    <xf numFmtId="176" fontId="23" fillId="2" borderId="34" xfId="1" applyNumberFormat="1" applyFont="1" applyFill="1" applyBorder="1" applyAlignment="1" applyProtection="1">
      <alignment vertical="center"/>
    </xf>
    <xf numFmtId="176" fontId="23" fillId="2" borderId="33" xfId="1" applyNumberFormat="1" applyFont="1" applyFill="1" applyBorder="1" applyAlignment="1" applyProtection="1">
      <alignment vertical="center"/>
    </xf>
    <xf numFmtId="176" fontId="25" fillId="2" borderId="61" xfId="1" applyNumberFormat="1" applyFont="1" applyFill="1" applyBorder="1" applyAlignment="1" applyProtection="1">
      <alignment vertical="center"/>
    </xf>
    <xf numFmtId="176" fontId="25" fillId="2" borderId="60" xfId="1" applyNumberFormat="1" applyFont="1" applyFill="1" applyBorder="1" applyAlignment="1" applyProtection="1">
      <alignment vertical="center"/>
    </xf>
    <xf numFmtId="0" fontId="25" fillId="2" borderId="40" xfId="5" applyFont="1" applyFill="1" applyBorder="1" applyAlignment="1" applyProtection="1">
      <alignment horizontal="right" vertical="center"/>
    </xf>
    <xf numFmtId="0" fontId="25" fillId="2" borderId="49" xfId="5" applyFont="1" applyFill="1" applyBorder="1" applyAlignment="1" applyProtection="1">
      <alignment horizontal="right" vertical="center"/>
    </xf>
    <xf numFmtId="0" fontId="25" fillId="2" borderId="29" xfId="5" applyFont="1" applyFill="1" applyBorder="1" applyAlignment="1" applyProtection="1">
      <alignment horizontal="right" vertical="center"/>
    </xf>
    <xf numFmtId="0" fontId="25" fillId="2" borderId="49" xfId="5" applyFont="1" applyFill="1" applyBorder="1" applyAlignment="1" applyProtection="1">
      <alignment horizontal="left" vertical="center"/>
    </xf>
    <xf numFmtId="0" fontId="25" fillId="2" borderId="28" xfId="5" applyFont="1" applyFill="1" applyBorder="1" applyAlignment="1" applyProtection="1">
      <alignment horizontal="center" vertical="center"/>
    </xf>
    <xf numFmtId="0" fontId="25" fillId="2" borderId="20" xfId="5" applyFont="1" applyFill="1" applyBorder="1" applyAlignment="1" applyProtection="1">
      <alignment horizontal="center" vertical="center"/>
    </xf>
    <xf numFmtId="0" fontId="25" fillId="2" borderId="12" xfId="5" applyFont="1" applyFill="1" applyBorder="1" applyAlignment="1" applyProtection="1">
      <alignment horizontal="center" vertical="center"/>
    </xf>
    <xf numFmtId="0" fontId="25" fillId="2" borderId="41" xfId="5" applyFont="1" applyFill="1" applyBorder="1" applyAlignment="1" applyProtection="1">
      <alignment horizontal="center" vertical="center"/>
    </xf>
    <xf numFmtId="0" fontId="24" fillId="2" borderId="28" xfId="5" applyFont="1" applyFill="1" applyBorder="1" applyAlignment="1" applyProtection="1">
      <alignment horizontal="center" vertical="center" wrapText="1"/>
    </xf>
    <xf numFmtId="0" fontId="24" fillId="2" borderId="12" xfId="5" applyFont="1" applyFill="1" applyBorder="1" applyAlignment="1" applyProtection="1">
      <alignment horizontal="center" vertical="center" wrapText="1"/>
    </xf>
    <xf numFmtId="38" fontId="2" fillId="0" borderId="40" xfId="6" applyFont="1" applyFill="1" applyBorder="1" applyAlignment="1" applyProtection="1">
      <alignment vertical="center"/>
    </xf>
    <xf numFmtId="38" fontId="2" fillId="0" borderId="29" xfId="6" applyFont="1" applyFill="1" applyBorder="1" applyAlignment="1" applyProtection="1">
      <alignment vertical="center"/>
    </xf>
    <xf numFmtId="176" fontId="2" fillId="2" borderId="40" xfId="6" applyNumberFormat="1" applyFont="1" applyFill="1" applyBorder="1" applyAlignment="1" applyProtection="1">
      <alignment vertical="center"/>
    </xf>
    <xf numFmtId="176" fontId="2" fillId="2" borderId="29" xfId="6" applyNumberFormat="1" applyFont="1" applyFill="1" applyBorder="1" applyAlignment="1" applyProtection="1">
      <alignment vertical="center"/>
    </xf>
    <xf numFmtId="38" fontId="25" fillId="0" borderId="40" xfId="6" applyFont="1" applyFill="1" applyBorder="1" applyAlignment="1" applyProtection="1">
      <alignment vertical="center"/>
    </xf>
    <xf numFmtId="38" fontId="25" fillId="0" borderId="49" xfId="6" applyFont="1" applyFill="1" applyBorder="1" applyAlignment="1" applyProtection="1">
      <alignment vertical="center"/>
    </xf>
    <xf numFmtId="38" fontId="25" fillId="0" borderId="29" xfId="6" applyFont="1" applyFill="1" applyBorder="1" applyAlignment="1" applyProtection="1">
      <alignment vertical="center"/>
    </xf>
    <xf numFmtId="176" fontId="25" fillId="2" borderId="40" xfId="6" applyNumberFormat="1" applyFont="1" applyFill="1" applyBorder="1" applyAlignment="1" applyProtection="1">
      <alignment horizontal="right" vertical="center"/>
    </xf>
    <xf numFmtId="176" fontId="25" fillId="2" borderId="29" xfId="6" applyNumberFormat="1" applyFont="1" applyFill="1" applyBorder="1" applyAlignment="1" applyProtection="1">
      <alignment horizontal="right" vertical="center"/>
    </xf>
    <xf numFmtId="38" fontId="25" fillId="2" borderId="40" xfId="6" applyFont="1" applyFill="1" applyBorder="1" applyAlignment="1" applyProtection="1">
      <alignment horizontal="right" vertical="center"/>
    </xf>
    <xf numFmtId="38" fontId="25" fillId="2" borderId="49" xfId="6" applyFont="1" applyFill="1" applyBorder="1" applyAlignment="1" applyProtection="1">
      <alignment horizontal="right" vertical="center"/>
    </xf>
    <xf numFmtId="38" fontId="25" fillId="2" borderId="29" xfId="6" applyFont="1" applyFill="1" applyBorder="1" applyAlignment="1" applyProtection="1">
      <alignment horizontal="right" vertical="center"/>
    </xf>
    <xf numFmtId="38" fontId="2" fillId="0" borderId="49" xfId="6" applyFont="1" applyFill="1" applyBorder="1" applyAlignment="1" applyProtection="1">
      <alignment vertical="center"/>
    </xf>
    <xf numFmtId="0" fontId="13" fillId="2" borderId="0" xfId="5" applyFont="1" applyFill="1" applyBorder="1" applyAlignment="1" applyProtection="1">
      <alignment horizontal="left" vertical="center"/>
    </xf>
    <xf numFmtId="0" fontId="32" fillId="2" borderId="0" xfId="5" applyFont="1" applyFill="1" applyBorder="1" applyAlignment="1" applyProtection="1">
      <alignment horizontal="left" vertical="center"/>
    </xf>
    <xf numFmtId="0" fontId="61" fillId="2" borderId="0" xfId="4" applyFont="1" applyFill="1"/>
    <xf numFmtId="176" fontId="2" fillId="4" borderId="28" xfId="7" applyNumberFormat="1" applyFont="1" applyFill="1" applyBorder="1" applyAlignment="1">
      <alignment vertical="center"/>
    </xf>
    <xf numFmtId="176" fontId="2" fillId="4" borderId="20" xfId="7" applyNumberFormat="1" applyFont="1" applyFill="1" applyBorder="1" applyAlignment="1">
      <alignment vertical="center"/>
    </xf>
    <xf numFmtId="176" fontId="2" fillId="4" borderId="12" xfId="7" applyNumberFormat="1" applyFont="1" applyFill="1" applyBorder="1" applyAlignment="1">
      <alignment vertical="center"/>
    </xf>
    <xf numFmtId="0" fontId="15" fillId="0" borderId="0" xfId="7" applyFont="1" applyFill="1" applyAlignment="1">
      <alignment horizontal="left" vertical="top"/>
    </xf>
    <xf numFmtId="0" fontId="28" fillId="4" borderId="35" xfId="7" applyFont="1" applyFill="1" applyBorder="1" applyAlignment="1">
      <alignment horizontal="left" vertical="center"/>
    </xf>
    <xf numFmtId="0" fontId="28" fillId="4" borderId="35" xfId="7" applyFont="1" applyFill="1" applyBorder="1" applyAlignment="1">
      <alignment horizontal="distributed" vertical="center"/>
    </xf>
    <xf numFmtId="0" fontId="33" fillId="4" borderId="153" xfId="7" applyFont="1" applyFill="1" applyBorder="1" applyAlignment="1">
      <alignment wrapText="1"/>
    </xf>
    <xf numFmtId="38" fontId="15" fillId="0" borderId="36" xfId="1" applyFont="1" applyFill="1" applyBorder="1" applyAlignment="1">
      <alignment vertical="center" shrinkToFit="1"/>
    </xf>
    <xf numFmtId="38" fontId="15" fillId="0" borderId="33" xfId="1" applyFont="1" applyFill="1" applyBorder="1" applyAlignment="1">
      <alignment vertical="center" shrinkToFit="1"/>
    </xf>
    <xf numFmtId="0" fontId="25" fillId="4" borderId="0" xfId="7" applyFont="1" applyFill="1" applyAlignment="1">
      <alignment horizontal="left" shrinkToFit="1"/>
    </xf>
    <xf numFmtId="0" fontId="25" fillId="4" borderId="0" xfId="7" applyFont="1" applyFill="1" applyBorder="1" applyAlignment="1">
      <alignment horizontal="left" shrinkToFit="1"/>
    </xf>
    <xf numFmtId="0" fontId="15" fillId="0" borderId="28" xfId="7" applyFont="1" applyFill="1" applyBorder="1" applyAlignment="1">
      <alignment horizontal="center" vertical="center" wrapText="1" shrinkToFit="1"/>
    </xf>
    <xf numFmtId="0" fontId="15" fillId="0" borderId="20" xfId="7" applyFont="1" applyFill="1" applyBorder="1" applyAlignment="1">
      <alignment horizontal="center" vertical="center" wrapText="1" shrinkToFit="1"/>
    </xf>
    <xf numFmtId="0" fontId="15" fillId="0" borderId="12" xfId="7" applyFont="1" applyFill="1" applyBorder="1" applyAlignment="1">
      <alignment horizontal="center" vertical="center" wrapText="1" shrinkToFit="1"/>
    </xf>
    <xf numFmtId="38" fontId="15" fillId="0" borderId="28" xfId="1" applyFont="1" applyFill="1" applyBorder="1" applyAlignment="1">
      <alignment vertical="center" shrinkToFit="1"/>
    </xf>
    <xf numFmtId="38" fontId="15" fillId="0" borderId="12" xfId="1" applyFont="1" applyFill="1" applyBorder="1" applyAlignment="1">
      <alignment vertical="center" shrinkToFit="1"/>
    </xf>
    <xf numFmtId="0" fontId="15" fillId="0" borderId="28" xfId="7" applyFont="1" applyFill="1" applyBorder="1" applyAlignment="1">
      <alignment vertical="center" shrinkToFit="1"/>
    </xf>
    <xf numFmtId="0" fontId="15" fillId="0" borderId="12" xfId="7" applyFont="1" applyFill="1" applyBorder="1" applyAlignment="1">
      <alignment vertical="center" shrinkToFit="1"/>
    </xf>
    <xf numFmtId="0" fontId="15" fillId="0" borderId="38" xfId="7" applyFont="1" applyFill="1" applyBorder="1" applyAlignment="1">
      <alignment vertical="center" shrinkToFit="1"/>
    </xf>
    <xf numFmtId="0" fontId="15" fillId="0" borderId="36" xfId="7" applyFont="1" applyFill="1" applyBorder="1" applyAlignment="1">
      <alignment vertical="center" shrinkToFit="1"/>
    </xf>
    <xf numFmtId="0" fontId="15" fillId="0" borderId="34" xfId="7" applyFont="1" applyFill="1" applyBorder="1" applyAlignment="1">
      <alignment vertical="center" shrinkToFit="1"/>
    </xf>
    <xf numFmtId="0" fontId="15" fillId="0" borderId="33" xfId="7" applyFont="1" applyFill="1" applyBorder="1" applyAlignment="1">
      <alignment vertical="center" shrinkToFit="1"/>
    </xf>
    <xf numFmtId="0" fontId="36" fillId="0" borderId="28" xfId="9" applyNumberFormat="1" applyFont="1" applyFill="1" applyBorder="1" applyAlignment="1" applyProtection="1">
      <alignment horizontal="center" vertical="center" shrinkToFit="1"/>
      <protection locked="0"/>
    </xf>
    <xf numFmtId="0" fontId="36" fillId="0" borderId="12" xfId="9" applyNumberFormat="1" applyFont="1" applyFill="1" applyBorder="1" applyAlignment="1" applyProtection="1">
      <alignment horizontal="center" vertical="center" shrinkToFit="1"/>
      <protection locked="0"/>
    </xf>
    <xf numFmtId="0" fontId="36" fillId="0" borderId="20" xfId="9" applyNumberFormat="1" applyFont="1" applyFill="1" applyBorder="1" applyAlignment="1" applyProtection="1">
      <alignment horizontal="center" vertical="center" shrinkToFit="1"/>
      <protection locked="0"/>
    </xf>
    <xf numFmtId="0" fontId="25" fillId="4" borderId="40" xfId="8" applyFont="1" applyFill="1" applyBorder="1" applyAlignment="1">
      <alignment horizontal="left" vertical="center" shrinkToFit="1"/>
    </xf>
    <xf numFmtId="0" fontId="25" fillId="4" borderId="49" xfId="8" applyFont="1" applyFill="1" applyBorder="1" applyAlignment="1">
      <alignment horizontal="left" vertical="center" shrinkToFit="1"/>
    </xf>
    <xf numFmtId="0" fontId="25" fillId="4" borderId="29" xfId="8" applyFont="1" applyFill="1" applyBorder="1" applyAlignment="1">
      <alignment horizontal="left" vertical="center" shrinkToFit="1"/>
    </xf>
    <xf numFmtId="0" fontId="25" fillId="4" borderId="41" xfId="7" applyFont="1" applyFill="1" applyBorder="1" applyAlignment="1">
      <alignment shrinkToFit="1"/>
    </xf>
    <xf numFmtId="38" fontId="25" fillId="0" borderId="41" xfId="1" applyFont="1" applyFill="1" applyBorder="1" applyAlignment="1">
      <alignment shrinkToFit="1"/>
    </xf>
    <xf numFmtId="38" fontId="25" fillId="4" borderId="41" xfId="1" applyFont="1" applyFill="1" applyBorder="1" applyAlignment="1">
      <alignment shrinkToFit="1"/>
    </xf>
    <xf numFmtId="0" fontId="15" fillId="0" borderId="28" xfId="7" applyFont="1" applyFill="1" applyBorder="1" applyAlignment="1">
      <alignment horizontal="center" vertical="center" shrinkToFit="1"/>
    </xf>
    <xf numFmtId="0" fontId="15" fillId="0" borderId="20" xfId="7" applyFont="1" applyFill="1" applyBorder="1" applyAlignment="1">
      <alignment horizontal="center" vertical="center" shrinkToFit="1"/>
    </xf>
    <xf numFmtId="0" fontId="15" fillId="0" borderId="12" xfId="7" applyFont="1" applyFill="1" applyBorder="1" applyAlignment="1">
      <alignment horizontal="center" vertical="center" shrinkToFit="1"/>
    </xf>
    <xf numFmtId="38" fontId="25" fillId="4" borderId="0" xfId="1" applyFont="1" applyFill="1" applyBorder="1" applyAlignment="1">
      <alignment shrinkToFit="1"/>
    </xf>
    <xf numFmtId="0" fontId="25" fillId="4" borderId="0" xfId="7" applyFont="1" applyFill="1" applyBorder="1" applyAlignment="1">
      <alignment horizontal="center" shrinkToFit="1"/>
    </xf>
    <xf numFmtId="178" fontId="25" fillId="4" borderId="0" xfId="7" applyNumberFormat="1" applyFont="1" applyFill="1" applyAlignment="1">
      <alignment horizontal="left" shrinkToFit="1"/>
    </xf>
    <xf numFmtId="0" fontId="25" fillId="4" borderId="40" xfId="8" applyFont="1" applyFill="1" applyBorder="1" applyAlignment="1">
      <alignment horizontal="center" vertical="center" shrinkToFit="1"/>
    </xf>
    <xf numFmtId="0" fontId="25" fillId="4" borderId="49" xfId="8" applyFont="1" applyFill="1" applyBorder="1" applyAlignment="1">
      <alignment horizontal="center" vertical="center" shrinkToFit="1"/>
    </xf>
    <xf numFmtId="0" fontId="25" fillId="4" borderId="29" xfId="8" applyFont="1" applyFill="1" applyBorder="1" applyAlignment="1">
      <alignment horizontal="center" vertical="center" shrinkToFit="1"/>
    </xf>
    <xf numFmtId="0" fontId="25" fillId="4" borderId="40" xfId="7" applyFont="1" applyFill="1" applyBorder="1" applyAlignment="1">
      <alignment horizontal="center" vertical="center"/>
    </xf>
    <xf numFmtId="0" fontId="25" fillId="4" borderId="49" xfId="7" applyFont="1" applyFill="1" applyBorder="1" applyAlignment="1">
      <alignment horizontal="center" vertical="center"/>
    </xf>
    <xf numFmtId="0" fontId="25" fillId="4" borderId="63" xfId="7" applyFont="1" applyFill="1" applyBorder="1" applyAlignment="1">
      <alignment horizontal="center" vertical="center"/>
    </xf>
    <xf numFmtId="0" fontId="25" fillId="4" borderId="40" xfId="7" applyFont="1" applyFill="1" applyBorder="1" applyAlignment="1">
      <alignment shrinkToFit="1"/>
    </xf>
    <xf numFmtId="0" fontId="25" fillId="4" borderId="29" xfId="7" applyFont="1" applyFill="1" applyBorder="1" applyAlignment="1">
      <alignment shrinkToFit="1"/>
    </xf>
    <xf numFmtId="0" fontId="23" fillId="4" borderId="41" xfId="7" applyFont="1" applyFill="1" applyBorder="1" applyAlignment="1">
      <alignment vertical="center"/>
    </xf>
    <xf numFmtId="0" fontId="36" fillId="0" borderId="80" xfId="9" applyNumberFormat="1" applyFont="1" applyFill="1" applyBorder="1" applyAlignment="1" applyProtection="1">
      <alignment horizontal="center" vertical="center" shrinkToFit="1"/>
      <protection locked="0"/>
    </xf>
    <xf numFmtId="0" fontId="36" fillId="0" borderId="73" xfId="9" applyNumberFormat="1" applyFont="1" applyFill="1" applyBorder="1" applyAlignment="1" applyProtection="1">
      <alignment horizontal="center" vertical="center" shrinkToFit="1"/>
      <protection locked="0"/>
    </xf>
    <xf numFmtId="0" fontId="36" fillId="0" borderId="66" xfId="9" applyNumberFormat="1" applyFont="1" applyFill="1" applyBorder="1" applyAlignment="1" applyProtection="1">
      <alignment horizontal="center" vertical="center" shrinkToFit="1"/>
      <protection locked="0"/>
    </xf>
    <xf numFmtId="176" fontId="2" fillId="4" borderId="80" xfId="7" applyNumberFormat="1" applyFont="1" applyFill="1" applyBorder="1" applyAlignment="1">
      <alignment vertical="center"/>
    </xf>
    <xf numFmtId="176" fontId="2" fillId="4" borderId="73" xfId="7" applyNumberFormat="1" applyFont="1" applyFill="1" applyBorder="1" applyAlignment="1">
      <alignment vertical="center"/>
    </xf>
    <xf numFmtId="176" fontId="2" fillId="4" borderId="66" xfId="7" applyNumberFormat="1" applyFont="1" applyFill="1" applyBorder="1" applyAlignment="1">
      <alignment vertical="center"/>
    </xf>
    <xf numFmtId="22" fontId="23" fillId="4" borderId="20" xfId="9" applyNumberFormat="1" applyFont="1" applyFill="1" applyBorder="1" applyAlignment="1" applyProtection="1">
      <alignment horizontal="left" vertical="center" wrapText="1" shrinkToFit="1"/>
      <protection locked="0"/>
    </xf>
    <xf numFmtId="22" fontId="23" fillId="4" borderId="12" xfId="9" applyNumberFormat="1" applyFont="1" applyFill="1" applyBorder="1" applyAlignment="1" applyProtection="1">
      <alignment horizontal="left" vertical="center" wrapText="1" shrinkToFit="1"/>
      <protection locked="0"/>
    </xf>
    <xf numFmtId="0" fontId="23" fillId="4" borderId="74" xfId="7" applyFont="1" applyFill="1" applyBorder="1" applyAlignment="1" applyProtection="1">
      <alignment horizontal="left" vertical="center" wrapText="1" shrinkToFit="1"/>
      <protection locked="0"/>
    </xf>
    <xf numFmtId="0" fontId="23" fillId="4" borderId="67" xfId="7" applyFont="1" applyFill="1" applyBorder="1" applyAlignment="1" applyProtection="1">
      <alignment horizontal="left" vertical="center" wrapText="1" shrinkToFit="1"/>
      <protection locked="0"/>
    </xf>
    <xf numFmtId="0" fontId="10" fillId="4" borderId="84" xfId="7" applyFont="1" applyFill="1" applyBorder="1" applyAlignment="1"/>
    <xf numFmtId="0" fontId="10" fillId="4" borderId="17" xfId="7" applyFont="1" applyFill="1" applyBorder="1" applyAlignment="1"/>
    <xf numFmtId="0" fontId="10" fillId="4" borderId="83" xfId="7" applyFont="1" applyFill="1" applyBorder="1" applyAlignment="1"/>
    <xf numFmtId="0" fontId="23" fillId="4" borderId="12" xfId="7" applyFont="1" applyFill="1" applyBorder="1" applyAlignment="1">
      <alignment vertical="center"/>
    </xf>
    <xf numFmtId="0" fontId="10" fillId="4" borderId="91" xfId="5" applyFont="1" applyFill="1" applyBorder="1" applyAlignment="1" applyProtection="1">
      <alignment horizontal="center"/>
    </xf>
    <xf numFmtId="0" fontId="10" fillId="4" borderId="90" xfId="5" applyFont="1" applyFill="1" applyBorder="1" applyAlignment="1" applyProtection="1">
      <alignment horizontal="center"/>
    </xf>
    <xf numFmtId="0" fontId="10" fillId="4" borderId="89" xfId="5" applyFont="1" applyFill="1" applyBorder="1" applyAlignment="1" applyProtection="1">
      <alignment horizontal="center"/>
    </xf>
    <xf numFmtId="0" fontId="10" fillId="4" borderId="86" xfId="7" applyFont="1" applyFill="1" applyBorder="1" applyAlignment="1">
      <alignment horizontal="center"/>
    </xf>
    <xf numFmtId="0" fontId="10" fillId="4" borderId="49" xfId="7" applyFont="1" applyFill="1" applyBorder="1" applyAlignment="1">
      <alignment horizontal="center"/>
    </xf>
    <xf numFmtId="0" fontId="10" fillId="4" borderId="29" xfId="7" applyFont="1" applyFill="1" applyBorder="1" applyAlignment="1">
      <alignment horizontal="center"/>
    </xf>
    <xf numFmtId="0" fontId="10" fillId="4" borderId="38" xfId="7" applyFont="1" applyFill="1" applyBorder="1" applyAlignment="1">
      <alignment horizontal="center"/>
    </xf>
    <xf numFmtId="0" fontId="10" fillId="4" borderId="94" xfId="7" applyFont="1" applyFill="1" applyBorder="1" applyAlignment="1">
      <alignment horizontal="center"/>
    </xf>
    <xf numFmtId="0" fontId="10" fillId="4" borderId="93" xfId="5" applyFont="1" applyFill="1" applyBorder="1" applyAlignment="1" applyProtection="1">
      <alignment horizontal="center" wrapText="1"/>
    </xf>
    <xf numFmtId="0" fontId="10" fillId="4" borderId="37" xfId="5" applyFont="1" applyFill="1" applyBorder="1" applyAlignment="1" applyProtection="1">
      <alignment horizontal="center" wrapText="1"/>
    </xf>
    <xf numFmtId="0" fontId="10" fillId="4" borderId="92" xfId="5" applyFont="1" applyFill="1" applyBorder="1" applyAlignment="1" applyProtection="1">
      <alignment horizontal="center" wrapText="1"/>
    </xf>
    <xf numFmtId="0" fontId="23" fillId="4" borderId="40" xfId="8" applyFont="1" applyFill="1" applyBorder="1" applyAlignment="1">
      <alignment horizontal="left" vertical="center" shrinkToFit="1"/>
    </xf>
    <xf numFmtId="0" fontId="23" fillId="4" borderId="49" xfId="8" applyFont="1" applyFill="1" applyBorder="1" applyAlignment="1">
      <alignment horizontal="left" vertical="center" shrinkToFit="1"/>
    </xf>
    <xf numFmtId="0" fontId="23" fillId="4" borderId="29" xfId="8" applyFont="1" applyFill="1" applyBorder="1" applyAlignment="1">
      <alignment horizontal="left" vertical="center" shrinkToFit="1"/>
    </xf>
    <xf numFmtId="0" fontId="25" fillId="4" borderId="41" xfId="7" applyFont="1" applyFill="1" applyBorder="1"/>
    <xf numFmtId="38" fontId="25" fillId="4" borderId="41" xfId="1" applyFont="1" applyFill="1" applyBorder="1" applyAlignment="1"/>
    <xf numFmtId="38" fontId="25" fillId="4" borderId="0" xfId="1" applyFont="1" applyFill="1" applyBorder="1" applyAlignment="1"/>
    <xf numFmtId="0" fontId="25" fillId="4" borderId="0" xfId="7" applyFont="1" applyFill="1" applyBorder="1" applyAlignment="1">
      <alignment horizontal="center"/>
    </xf>
    <xf numFmtId="178" fontId="25" fillId="4" borderId="0" xfId="7" applyNumberFormat="1" applyFont="1" applyFill="1" applyAlignment="1">
      <alignment horizontal="left"/>
    </xf>
    <xf numFmtId="38" fontId="25" fillId="0" borderId="41" xfId="1" applyFont="1" applyFill="1" applyBorder="1" applyAlignment="1"/>
    <xf numFmtId="0" fontId="23" fillId="4" borderId="28" xfId="7" applyFont="1" applyFill="1" applyBorder="1" applyAlignment="1">
      <alignment vertical="center"/>
    </xf>
    <xf numFmtId="0" fontId="23" fillId="4" borderId="20" xfId="7" applyFont="1" applyFill="1" applyBorder="1" applyAlignment="1">
      <alignment vertical="center"/>
    </xf>
    <xf numFmtId="0" fontId="15" fillId="0" borderId="0" xfId="7" applyFont="1" applyFill="1" applyAlignment="1">
      <alignment horizontal="right" vertical="top"/>
    </xf>
    <xf numFmtId="187" fontId="25" fillId="0" borderId="142" xfId="1" applyNumberFormat="1" applyFont="1" applyFill="1" applyBorder="1" applyAlignment="1" applyProtection="1">
      <alignment vertical="center" shrinkToFit="1"/>
    </xf>
    <xf numFmtId="187" fontId="25" fillId="0" borderId="37" xfId="1" applyNumberFormat="1" applyFont="1" applyFill="1" applyBorder="1" applyAlignment="1" applyProtection="1">
      <alignment vertical="center" shrinkToFit="1"/>
    </xf>
    <xf numFmtId="187" fontId="25" fillId="0" borderId="49" xfId="1" applyNumberFormat="1" applyFont="1" applyFill="1" applyBorder="1" applyAlignment="1" applyProtection="1">
      <alignment vertical="center" shrinkToFit="1"/>
    </xf>
    <xf numFmtId="187" fontId="25" fillId="0" borderId="140" xfId="1" applyNumberFormat="1" applyFont="1" applyFill="1" applyBorder="1" applyAlignment="1" applyProtection="1">
      <alignment vertical="center" shrinkToFit="1"/>
    </xf>
    <xf numFmtId="187" fontId="25" fillId="0" borderId="29" xfId="1" applyNumberFormat="1" applyFont="1" applyFill="1" applyBorder="1" applyAlignment="1" applyProtection="1">
      <alignment vertical="center" shrinkToFit="1"/>
    </xf>
    <xf numFmtId="0" fontId="24" fillId="0" borderId="28" xfId="5" applyFont="1" applyFill="1" applyBorder="1" applyAlignment="1" applyProtection="1">
      <alignment horizontal="center" vertical="center" wrapText="1"/>
    </xf>
    <xf numFmtId="0" fontId="24" fillId="0" borderId="12" xfId="5" applyFont="1" applyFill="1" applyBorder="1" applyAlignment="1" applyProtection="1">
      <alignment horizontal="center" vertical="center" wrapText="1"/>
    </xf>
    <xf numFmtId="187" fontId="23" fillId="0" borderId="151" xfId="1" applyNumberFormat="1" applyFont="1" applyFill="1" applyBorder="1" applyAlignment="1" applyProtection="1">
      <alignment horizontal="distributed" vertical="center" shrinkToFit="1"/>
    </xf>
    <xf numFmtId="187" fontId="23" fillId="0" borderId="152" xfId="1" applyNumberFormat="1" applyFont="1" applyFill="1" applyBorder="1" applyAlignment="1" applyProtection="1">
      <alignment horizontal="distributed" vertical="center" shrinkToFit="1"/>
    </xf>
    <xf numFmtId="187" fontId="23" fillId="0" borderId="71" xfId="1" applyNumberFormat="1" applyFont="1" applyFill="1" applyBorder="1" applyAlignment="1" applyProtection="1">
      <alignment vertical="center" shrinkToFit="1"/>
    </xf>
    <xf numFmtId="187" fontId="23" fillId="0" borderId="42" xfId="1" applyNumberFormat="1" applyFont="1" applyFill="1" applyBorder="1" applyAlignment="1" applyProtection="1">
      <alignment vertical="center" shrinkToFit="1"/>
    </xf>
    <xf numFmtId="187" fontId="23" fillId="0" borderId="148" xfId="1" applyNumberFormat="1" applyFont="1" applyFill="1" applyBorder="1" applyAlignment="1" applyProtection="1">
      <alignment vertical="center" shrinkToFit="1"/>
    </xf>
    <xf numFmtId="187" fontId="23" fillId="0" borderId="33" xfId="1" applyNumberFormat="1" applyFont="1" applyFill="1" applyBorder="1" applyAlignment="1" applyProtection="1">
      <alignment vertical="center" shrinkToFit="1"/>
    </xf>
    <xf numFmtId="0" fontId="25" fillId="0" borderId="28" xfId="5" applyFont="1" applyFill="1" applyBorder="1" applyAlignment="1" applyProtection="1">
      <alignment horizontal="center" vertical="center"/>
      <protection locked="0"/>
    </xf>
    <xf numFmtId="0" fontId="25" fillId="0" borderId="20" xfId="5" applyFont="1" applyFill="1" applyBorder="1" applyAlignment="1" applyProtection="1">
      <alignment horizontal="center" vertical="center"/>
      <protection locked="0"/>
    </xf>
    <xf numFmtId="0" fontId="25" fillId="0" borderId="12" xfId="5" applyFont="1" applyFill="1" applyBorder="1" applyAlignment="1" applyProtection="1">
      <alignment horizontal="center" vertical="center"/>
      <protection locked="0"/>
    </xf>
    <xf numFmtId="0" fontId="25" fillId="0" borderId="41" xfId="5" applyFont="1" applyFill="1" applyBorder="1" applyAlignment="1" applyProtection="1">
      <alignment horizontal="center" vertical="center"/>
    </xf>
    <xf numFmtId="0" fontId="25" fillId="0" borderId="40" xfId="5" applyFont="1" applyFill="1" applyBorder="1" applyAlignment="1" applyProtection="1">
      <alignment horizontal="center" vertical="center"/>
    </xf>
    <xf numFmtId="0" fontId="15" fillId="0" borderId="40" xfId="5" applyFont="1" applyFill="1" applyBorder="1" applyAlignment="1" applyProtection="1">
      <alignment horizontal="left" vertical="center"/>
    </xf>
    <xf numFmtId="0" fontId="15" fillId="0" borderId="49" xfId="5" applyFont="1" applyFill="1" applyBorder="1" applyAlignment="1" applyProtection="1">
      <alignment horizontal="left" vertical="center"/>
    </xf>
    <xf numFmtId="0" fontId="25" fillId="0" borderId="40" xfId="5" applyFont="1" applyFill="1" applyBorder="1" applyAlignment="1" applyProtection="1">
      <alignment horizontal="left" vertical="center"/>
    </xf>
    <xf numFmtId="0" fontId="25" fillId="0" borderId="49" xfId="5" applyFont="1" applyFill="1" applyBorder="1" applyAlignment="1" applyProtection="1">
      <alignment horizontal="left" vertical="center"/>
    </xf>
    <xf numFmtId="187" fontId="25" fillId="0" borderId="149" xfId="1" applyNumberFormat="1" applyFont="1" applyFill="1" applyBorder="1" applyAlignment="1" applyProtection="1">
      <alignment vertical="center" shrinkToFit="1"/>
    </xf>
    <xf numFmtId="187" fontId="25" fillId="0" borderId="71" xfId="1" applyNumberFormat="1" applyFont="1" applyFill="1" applyBorder="1" applyAlignment="1" applyProtection="1">
      <alignment vertical="center" shrinkToFit="1"/>
    </xf>
    <xf numFmtId="187" fontId="25" fillId="0" borderId="42" xfId="1" applyNumberFormat="1" applyFont="1" applyFill="1" applyBorder="1" applyAlignment="1" applyProtection="1">
      <alignment vertical="center" shrinkToFit="1"/>
    </xf>
    <xf numFmtId="187" fontId="25" fillId="0" borderId="148" xfId="1" applyNumberFormat="1" applyFont="1" applyFill="1" applyBorder="1" applyAlignment="1" applyProtection="1">
      <alignment vertical="center" shrinkToFit="1"/>
    </xf>
    <xf numFmtId="187" fontId="25" fillId="0" borderId="33" xfId="1" applyNumberFormat="1" applyFont="1" applyFill="1" applyBorder="1" applyAlignment="1" applyProtection="1">
      <alignment vertical="center" shrinkToFit="1"/>
    </xf>
    <xf numFmtId="187" fontId="15" fillId="0" borderId="140" xfId="1" applyNumberFormat="1" applyFont="1" applyFill="1" applyBorder="1" applyAlignment="1" applyProtection="1">
      <alignment vertical="center" shrinkToFit="1"/>
    </xf>
    <xf numFmtId="187" fontId="15" fillId="0" borderId="49" xfId="1" applyNumberFormat="1" applyFont="1" applyFill="1" applyBorder="1" applyAlignment="1" applyProtection="1">
      <alignment vertical="center" shrinkToFit="1"/>
    </xf>
    <xf numFmtId="187" fontId="15" fillId="0" borderId="29" xfId="1" applyNumberFormat="1" applyFont="1" applyFill="1" applyBorder="1" applyAlignment="1" applyProtection="1">
      <alignment vertical="center" shrinkToFit="1"/>
    </xf>
    <xf numFmtId="187" fontId="25" fillId="0" borderId="71" xfId="1" applyNumberFormat="1" applyFont="1" applyFill="1" applyBorder="1" applyAlignment="1" applyProtection="1">
      <alignment vertical="center" shrinkToFit="1"/>
      <protection locked="0"/>
    </xf>
    <xf numFmtId="187" fontId="25" fillId="0" borderId="0" xfId="1" applyNumberFormat="1" applyFont="1" applyFill="1" applyBorder="1" applyAlignment="1" applyProtection="1">
      <alignment vertical="center" shrinkToFit="1"/>
      <protection locked="0"/>
    </xf>
    <xf numFmtId="187" fontId="25" fillId="0" borderId="35" xfId="1" applyNumberFormat="1" applyFont="1" applyFill="1" applyBorder="1" applyAlignment="1" applyProtection="1">
      <alignment vertical="center" shrinkToFit="1"/>
    </xf>
    <xf numFmtId="0" fontId="25" fillId="0" borderId="34" xfId="5" applyFont="1" applyFill="1" applyBorder="1" applyAlignment="1" applyProtection="1">
      <alignment horizontal="right" vertical="center"/>
    </xf>
    <xf numFmtId="0" fontId="25" fillId="0" borderId="35" xfId="5" applyFont="1" applyFill="1" applyBorder="1" applyAlignment="1" applyProtection="1">
      <alignment horizontal="right" vertical="center"/>
    </xf>
    <xf numFmtId="187" fontId="25" fillId="0" borderId="143" xfId="1" applyNumberFormat="1" applyFont="1" applyFill="1" applyBorder="1" applyAlignment="1" applyProtection="1">
      <alignment vertical="center" shrinkToFit="1"/>
    </xf>
    <xf numFmtId="187" fontId="25" fillId="0" borderId="146" xfId="1" applyNumberFormat="1" applyFont="1" applyFill="1" applyBorder="1" applyAlignment="1" applyProtection="1">
      <alignment vertical="center" shrinkToFit="1"/>
    </xf>
    <xf numFmtId="187" fontId="25" fillId="0" borderId="150" xfId="1" applyNumberFormat="1" applyFont="1" applyFill="1" applyBorder="1" applyAlignment="1" applyProtection="1">
      <alignment vertical="center" shrinkToFit="1"/>
    </xf>
    <xf numFmtId="0" fontId="25" fillId="0" borderId="43" xfId="5" applyFont="1" applyFill="1" applyBorder="1" applyAlignment="1" applyProtection="1">
      <alignment horizontal="right" vertical="center"/>
    </xf>
    <xf numFmtId="0" fontId="25" fillId="0" borderId="0" xfId="5" applyFont="1" applyFill="1" applyBorder="1" applyAlignment="1" applyProtection="1">
      <alignment horizontal="right" vertical="center"/>
    </xf>
    <xf numFmtId="187" fontId="25" fillId="0" borderId="70" xfId="1" applyNumberFormat="1" applyFont="1" applyFill="1" applyBorder="1" applyAlignment="1" applyProtection="1">
      <alignment vertical="center" shrinkToFit="1"/>
      <protection locked="0"/>
    </xf>
    <xf numFmtId="187" fontId="23" fillId="0" borderId="151" xfId="1" applyNumberFormat="1" applyFont="1" applyFill="1" applyBorder="1" applyAlignment="1" applyProtection="1">
      <alignment vertical="center" shrinkToFit="1"/>
    </xf>
    <xf numFmtId="187" fontId="23" fillId="0" borderId="152" xfId="1" applyNumberFormat="1" applyFont="1" applyFill="1" applyBorder="1" applyAlignment="1" applyProtection="1">
      <alignment vertical="center" shrinkToFit="1"/>
    </xf>
    <xf numFmtId="0" fontId="32" fillId="0" borderId="0" xfId="5" applyFont="1" applyFill="1" applyBorder="1" applyAlignment="1" applyProtection="1">
      <alignment horizontal="left" vertical="top" wrapText="1"/>
    </xf>
    <xf numFmtId="0" fontId="32" fillId="0" borderId="0" xfId="5" applyFont="1" applyFill="1" applyBorder="1" applyAlignment="1" applyProtection="1">
      <alignment horizontal="left" vertical="top"/>
    </xf>
    <xf numFmtId="0" fontId="25" fillId="0" borderId="35" xfId="5" applyFont="1" applyFill="1" applyBorder="1" applyAlignment="1" applyProtection="1">
      <alignment horizontal="left" vertical="center"/>
    </xf>
    <xf numFmtId="0" fontId="25" fillId="0" borderId="140" xfId="5" applyFont="1" applyFill="1" applyBorder="1" applyAlignment="1" applyProtection="1">
      <alignment horizontal="left" vertical="center" shrinkToFit="1"/>
      <protection locked="0"/>
    </xf>
    <xf numFmtId="0" fontId="25" fillId="0" borderId="49" xfId="5" applyFont="1" applyFill="1" applyBorder="1" applyAlignment="1" applyProtection="1">
      <alignment horizontal="left" vertical="center" shrinkToFit="1"/>
      <protection locked="0"/>
    </xf>
    <xf numFmtId="0" fontId="25" fillId="0" borderId="149" xfId="5" applyFont="1" applyFill="1" applyBorder="1" applyAlignment="1" applyProtection="1">
      <alignment horizontal="left" vertical="center" shrinkToFit="1"/>
      <protection locked="0"/>
    </xf>
    <xf numFmtId="0" fontId="25" fillId="0" borderId="140" xfId="5" applyFont="1" applyFill="1" applyBorder="1" applyAlignment="1" applyProtection="1">
      <alignment horizontal="left" vertical="center"/>
    </xf>
    <xf numFmtId="0" fontId="25" fillId="0" borderId="29" xfId="5" applyFont="1" applyFill="1" applyBorder="1" applyAlignment="1" applyProtection="1">
      <alignment horizontal="left" vertical="center"/>
    </xf>
    <xf numFmtId="0" fontId="13" fillId="0" borderId="0" xfId="5" applyFont="1" applyFill="1" applyBorder="1" applyAlignment="1" applyProtection="1">
      <alignment horizontal="left" vertical="center"/>
      <protection locked="0"/>
    </xf>
    <xf numFmtId="187" fontId="15" fillId="0" borderId="149" xfId="1" applyNumberFormat="1" applyFont="1" applyFill="1" applyBorder="1" applyAlignment="1" applyProtection="1">
      <alignment vertical="center" shrinkToFit="1"/>
    </xf>
    <xf numFmtId="0" fontId="39" fillId="0" borderId="43" xfId="10" applyFont="1" applyBorder="1" applyAlignment="1">
      <alignment horizontal="left" vertical="center" indent="1"/>
    </xf>
    <xf numFmtId="0" fontId="39" fillId="0" borderId="0" xfId="10" applyFont="1" applyBorder="1" applyAlignment="1">
      <alignment horizontal="left" vertical="center" indent="1"/>
    </xf>
    <xf numFmtId="0" fontId="39" fillId="0" borderId="42" xfId="10" applyFont="1" applyBorder="1" applyAlignment="1">
      <alignment horizontal="left" vertical="center" indent="1"/>
    </xf>
    <xf numFmtId="0" fontId="41" fillId="0" borderId="43" xfId="10" applyFont="1" applyBorder="1" applyAlignment="1">
      <alignment horizontal="left" vertical="center" indent="2"/>
    </xf>
    <xf numFmtId="0" fontId="41" fillId="0" borderId="0" xfId="10" applyFont="1" applyBorder="1" applyAlignment="1">
      <alignment horizontal="left" vertical="center" indent="2"/>
    </xf>
    <xf numFmtId="0" fontId="41" fillId="0" borderId="42" xfId="10" applyFont="1" applyBorder="1" applyAlignment="1">
      <alignment horizontal="left" vertical="center" indent="2"/>
    </xf>
    <xf numFmtId="0" fontId="41" fillId="0" borderId="43" xfId="10" applyFont="1" applyBorder="1">
      <alignment vertical="center"/>
    </xf>
    <xf numFmtId="0" fontId="41" fillId="0" borderId="0" xfId="10" applyFont="1" applyBorder="1">
      <alignment vertical="center"/>
    </xf>
    <xf numFmtId="0" fontId="41" fillId="0" borderId="42" xfId="10" applyFont="1" applyBorder="1">
      <alignment vertical="center"/>
    </xf>
    <xf numFmtId="0" fontId="39" fillId="0" borderId="43" xfId="10" applyFont="1" applyBorder="1">
      <alignment vertical="center"/>
    </xf>
    <xf numFmtId="0" fontId="39" fillId="0" borderId="0" xfId="10" applyFont="1" applyBorder="1">
      <alignment vertical="center"/>
    </xf>
    <xf numFmtId="0" fontId="39" fillId="0" borderId="42" xfId="10" applyFont="1" applyBorder="1">
      <alignment vertical="center"/>
    </xf>
    <xf numFmtId="0" fontId="39" fillId="9" borderId="35" xfId="10" applyFont="1" applyFill="1" applyBorder="1" applyAlignment="1">
      <alignment horizontal="center" vertical="center"/>
    </xf>
    <xf numFmtId="0" fontId="7" fillId="8" borderId="111" xfId="3" applyFont="1" applyFill="1" applyBorder="1" applyAlignment="1">
      <alignment horizontal="center" vertical="center"/>
    </xf>
    <xf numFmtId="0" fontId="7" fillId="8" borderId="110" xfId="3" applyFont="1" applyFill="1" applyBorder="1" applyAlignment="1">
      <alignment horizontal="center" vertical="center"/>
    </xf>
    <xf numFmtId="0" fontId="7" fillId="8" borderId="109" xfId="3" applyFont="1" applyFill="1" applyBorder="1" applyAlignment="1">
      <alignment horizontal="center" vertical="center"/>
    </xf>
    <xf numFmtId="0" fontId="43" fillId="8" borderId="108" xfId="10" applyFont="1" applyFill="1" applyBorder="1" applyAlignment="1">
      <alignment vertical="center" wrapText="1"/>
    </xf>
    <xf numFmtId="0" fontId="43" fillId="8" borderId="102" xfId="10" applyFont="1" applyFill="1" applyBorder="1" applyAlignment="1">
      <alignment vertical="center" wrapText="1"/>
    </xf>
    <xf numFmtId="0" fontId="39" fillId="0" borderId="42" xfId="10" applyFont="1" applyBorder="1" applyAlignment="1">
      <alignment vertical="center" wrapText="1"/>
    </xf>
    <xf numFmtId="0" fontId="7" fillId="2" borderId="27" xfId="3" applyFont="1" applyFill="1" applyBorder="1" applyAlignment="1">
      <alignment horizontal="center" vertical="center"/>
    </xf>
    <xf numFmtId="0" fontId="7" fillId="2" borderId="21" xfId="3" applyFont="1" applyFill="1" applyBorder="1" applyAlignment="1">
      <alignment horizontal="center" vertical="center"/>
    </xf>
  </cellXfs>
  <cellStyles count="11">
    <cellStyle name="桁区切り" xfId="1" builtinId="6"/>
    <cellStyle name="桁区切り 2" xfId="6" xr:uid="{00000000-0005-0000-0000-000001000000}"/>
    <cellStyle name="標準" xfId="0" builtinId="0"/>
    <cellStyle name="標準 2" xfId="7" xr:uid="{00000000-0005-0000-0000-000003000000}"/>
    <cellStyle name="標準 2 2" xfId="5" xr:uid="{00000000-0005-0000-0000-000004000000}"/>
    <cellStyle name="標準 2 3" xfId="3" xr:uid="{00000000-0005-0000-0000-000005000000}"/>
    <cellStyle name="標準 3" xfId="2" xr:uid="{00000000-0005-0000-0000-000006000000}"/>
    <cellStyle name="標準 4" xfId="10" xr:uid="{00000000-0005-0000-0000-000007000000}"/>
    <cellStyle name="標準_⑤参考様式11,12号別紙(収支実績報告書（支援交付金））" xfId="4" xr:uid="{00000000-0005-0000-0000-000008000000}"/>
    <cellStyle name="標準_作業日報" xfId="9" xr:uid="{00000000-0005-0000-0000-000009000000}"/>
    <cellStyle name="標準_出納帳20061221" xfId="8" xr:uid="{00000000-0005-0000-0000-00000A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FF99"/>
      <color rgb="FF0000FF"/>
      <color rgb="FF66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171451</xdr:colOff>
          <xdr:row>28</xdr:row>
          <xdr:rowOff>171449</xdr:rowOff>
        </xdr:from>
        <xdr:ext cx="5667375" cy="219075"/>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U$29:$AB$29" spid="_x0000_s1095"/>
                </a:ext>
              </a:extLst>
            </xdr:cNvPicPr>
          </xdr:nvPicPr>
          <xdr:blipFill>
            <a:blip xmlns:r="http://schemas.openxmlformats.org/officeDocument/2006/relationships" r:embed="rId1"/>
            <a:srcRect/>
            <a:stretch>
              <a:fillRect/>
            </a:stretch>
          </xdr:blipFill>
          <xdr:spPr bwMode="auto">
            <a:xfrm>
              <a:off x="447676" y="5638799"/>
              <a:ext cx="5667375" cy="219075"/>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xdr:col>
          <xdr:colOff>180976</xdr:colOff>
          <xdr:row>47</xdr:row>
          <xdr:rowOff>133352</xdr:rowOff>
        </xdr:from>
        <xdr:ext cx="5667375" cy="219075"/>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U$48:$AB$48" spid="_x0000_s1096"/>
                </a:ext>
              </a:extLst>
            </xdr:cNvPicPr>
          </xdr:nvPicPr>
          <xdr:blipFill>
            <a:blip xmlns:r="http://schemas.openxmlformats.org/officeDocument/2006/relationships" r:embed="rId2"/>
            <a:srcRect/>
            <a:stretch>
              <a:fillRect/>
            </a:stretch>
          </xdr:blipFill>
          <xdr:spPr bwMode="auto">
            <a:xfrm>
              <a:off x="457201" y="9248777"/>
              <a:ext cx="5667375" cy="219075"/>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12</xdr:col>
          <xdr:colOff>1495424</xdr:colOff>
          <xdr:row>30</xdr:row>
          <xdr:rowOff>104771</xdr:rowOff>
        </xdr:from>
        <xdr:ext cx="6699713" cy="2977260"/>
        <xdr:pic>
          <xdr:nvPicPr>
            <xdr:cNvPr id="3" name="図 2">
              <a:extLst>
                <a:ext uri="{FF2B5EF4-FFF2-40B4-BE49-F238E27FC236}">
                  <a16:creationId xmlns:a16="http://schemas.microsoft.com/office/drawing/2014/main" id="{00000000-0008-0000-0600-000003000000}"/>
                </a:ext>
              </a:extLst>
            </xdr:cNvPr>
            <xdr:cNvPicPr>
              <a:picLocks noChangeAspect="1" noChangeArrowheads="1"/>
              <a:extLst>
                <a:ext uri="{84589F7E-364E-4C9E-8A38-B11213B215E9}">
                  <a14:cameraTool cellRange="'内訳 (長寿命化)'!C11:Q29" spid="_x0000_s4177"/>
                </a:ext>
              </a:extLst>
            </xdr:cNvPicPr>
          </xdr:nvPicPr>
          <xdr:blipFill>
            <a:blip xmlns:r="http://schemas.openxmlformats.org/officeDocument/2006/relationships" r:embed="rId1"/>
            <a:srcRect/>
            <a:stretch>
              <a:fillRect/>
            </a:stretch>
          </xdr:blipFill>
          <xdr:spPr bwMode="auto">
            <a:xfrm>
              <a:off x="5362574" y="4848221"/>
              <a:ext cx="6699713" cy="2977260"/>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33145</xdr:colOff>
      <xdr:row>84</xdr:row>
      <xdr:rowOff>121867</xdr:rowOff>
    </xdr:from>
    <xdr:to>
      <xdr:col>15</xdr:col>
      <xdr:colOff>635000</xdr:colOff>
      <xdr:row>87</xdr:row>
      <xdr:rowOff>121227</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033895" y="13666417"/>
          <a:ext cx="3564130" cy="5137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9620640" y="9717832"/>
          <a:ext cx="578303" cy="74061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67</xdr:row>
      <xdr:rowOff>78341</xdr:rowOff>
    </xdr:from>
    <xdr:to>
      <xdr:col>17</xdr:col>
      <xdr:colOff>2370159</xdr:colOff>
      <xdr:row>72</xdr:row>
      <xdr:rowOff>130048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0303709" y="11222591"/>
          <a:ext cx="496075" cy="9089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2185162</xdr:colOff>
      <xdr:row>74</xdr:row>
      <xdr:rowOff>78278</xdr:rowOff>
    </xdr:from>
    <xdr:to>
      <xdr:col>18</xdr:col>
      <xdr:colOff>2018685</xdr:colOff>
      <xdr:row>79</xdr:row>
      <xdr:rowOff>51209</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22342443" y="17080403"/>
          <a:ext cx="2036180" cy="104449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9</xdr:col>
      <xdr:colOff>1044661</xdr:colOff>
      <xdr:row>4</xdr:row>
      <xdr:rowOff>7829</xdr:rowOff>
    </xdr:from>
    <xdr:to>
      <xdr:col>16</xdr:col>
      <xdr:colOff>1566448</xdr:colOff>
      <xdr:row>10</xdr:row>
      <xdr:rowOff>80142</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9914817" y="1638985"/>
          <a:ext cx="9618162" cy="142962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0" y="0"/>
          <a:ext cx="5997649" cy="17610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42"/>
  <sheetViews>
    <sheetView showGridLines="0" tabSelected="1" zoomScaleNormal="100" zoomScaleSheetLayoutView="100" workbookViewId="0">
      <selection activeCell="G8" sqref="G8"/>
    </sheetView>
  </sheetViews>
  <sheetFormatPr defaultRowHeight="25.5" x14ac:dyDescent="0.4"/>
  <cols>
    <col min="1" max="1" width="9" style="406"/>
    <col min="2" max="2" width="5" style="406" customWidth="1"/>
    <col min="3" max="3" width="12.5" style="406" bestFit="1" customWidth="1"/>
    <col min="4" max="4" width="9.5" style="406" customWidth="1"/>
    <col min="5" max="5" width="9.375" style="406" customWidth="1"/>
    <col min="6" max="6" width="7" style="406" bestFit="1" customWidth="1"/>
    <col min="7" max="8" width="9" style="406"/>
    <col min="9" max="9" width="4.625" style="406" customWidth="1"/>
    <col min="10" max="16384" width="9" style="406"/>
  </cols>
  <sheetData>
    <row r="1" spans="1:28" x14ac:dyDescent="0.4">
      <c r="A1" s="408"/>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row>
    <row r="2" spans="1:28" x14ac:dyDescent="0.4">
      <c r="A2" s="408"/>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row>
    <row r="3" spans="1:28" x14ac:dyDescent="0.4">
      <c r="A3" s="408"/>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row>
    <row r="4" spans="1:28" x14ac:dyDescent="0.4">
      <c r="A4" s="40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row>
    <row r="5" spans="1:28" x14ac:dyDescent="0.4">
      <c r="A5" s="408"/>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row>
    <row r="6" spans="1:28" x14ac:dyDescent="0.4">
      <c r="A6" s="408"/>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row>
    <row r="7" spans="1:28" x14ac:dyDescent="0.4">
      <c r="A7" s="408"/>
      <c r="B7" s="408"/>
      <c r="C7" s="409" t="s">
        <v>546</v>
      </c>
      <c r="D7" s="407" t="s">
        <v>564</v>
      </c>
      <c r="E7" s="407" t="s">
        <v>630</v>
      </c>
      <c r="F7" s="408" t="s">
        <v>532</v>
      </c>
      <c r="G7" s="408"/>
      <c r="H7" s="408"/>
      <c r="I7" s="408"/>
      <c r="J7" s="408"/>
      <c r="K7" s="408"/>
      <c r="L7" s="408"/>
      <c r="M7" s="408"/>
      <c r="N7" s="408"/>
      <c r="O7" s="408"/>
      <c r="P7" s="408"/>
      <c r="Q7" s="408"/>
      <c r="R7" s="408"/>
      <c r="S7" s="408"/>
      <c r="T7" s="408"/>
      <c r="U7" s="408"/>
      <c r="V7" s="408"/>
      <c r="W7" s="408"/>
      <c r="X7" s="408"/>
      <c r="Y7" s="408"/>
      <c r="Z7" s="408"/>
      <c r="AA7" s="408"/>
      <c r="AB7" s="408"/>
    </row>
    <row r="8" spans="1:28" x14ac:dyDescent="0.4">
      <c r="A8" s="408"/>
      <c r="B8" s="408"/>
      <c r="C8" s="409"/>
      <c r="D8" s="409"/>
      <c r="E8" s="409"/>
      <c r="F8" s="409"/>
      <c r="G8" s="408"/>
      <c r="H8" s="408"/>
      <c r="I8" s="408"/>
      <c r="J8" s="408"/>
      <c r="K8" s="408"/>
      <c r="L8" s="408"/>
      <c r="M8" s="408"/>
      <c r="N8" s="408"/>
      <c r="O8" s="408"/>
      <c r="P8" s="408"/>
      <c r="Q8" s="408"/>
      <c r="R8" s="408"/>
      <c r="S8" s="408"/>
      <c r="T8" s="408"/>
      <c r="U8" s="408"/>
      <c r="V8" s="408"/>
      <c r="W8" s="408"/>
      <c r="X8" s="408"/>
      <c r="Y8" s="408"/>
      <c r="Z8" s="408"/>
      <c r="AA8" s="408"/>
      <c r="AB8" s="408"/>
    </row>
    <row r="9" spans="1:28" x14ac:dyDescent="0.4">
      <c r="A9" s="408"/>
      <c r="B9" s="408"/>
      <c r="C9" s="409" t="s">
        <v>533</v>
      </c>
      <c r="D9" s="407" t="s">
        <v>535</v>
      </c>
      <c r="E9" s="407" t="s">
        <v>631</v>
      </c>
      <c r="F9" s="408" t="s">
        <v>532</v>
      </c>
      <c r="G9" s="408"/>
      <c r="H9" s="408"/>
      <c r="I9" s="408"/>
      <c r="J9" s="408"/>
      <c r="K9" s="408"/>
      <c r="L9" s="408"/>
      <c r="M9" s="408"/>
      <c r="N9" s="408"/>
      <c r="O9" s="408"/>
      <c r="P9" s="408"/>
      <c r="Q9" s="408"/>
      <c r="R9" s="408"/>
      <c r="S9" s="408"/>
      <c r="T9" s="408"/>
      <c r="U9" s="408"/>
      <c r="V9" s="408"/>
      <c r="W9" s="408"/>
      <c r="X9" s="408"/>
      <c r="Y9" s="408"/>
      <c r="Z9" s="408"/>
      <c r="AA9" s="408"/>
      <c r="AB9" s="408"/>
    </row>
    <row r="10" spans="1:28" x14ac:dyDescent="0.4">
      <c r="A10" s="408"/>
      <c r="B10" s="408"/>
      <c r="C10" s="410"/>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row>
    <row r="11" spans="1:28" x14ac:dyDescent="0.4">
      <c r="A11" s="408"/>
      <c r="B11" s="408"/>
      <c r="C11" s="409"/>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row>
    <row r="12" spans="1:28" x14ac:dyDescent="0.4">
      <c r="A12" s="408"/>
      <c r="B12" s="408"/>
      <c r="C12" s="409" t="s">
        <v>534</v>
      </c>
      <c r="D12" s="452" t="s">
        <v>536</v>
      </c>
      <c r="E12" s="452"/>
      <c r="F12" s="452"/>
      <c r="G12" s="452"/>
      <c r="H12" s="452"/>
      <c r="I12" s="408"/>
      <c r="J12" s="408"/>
      <c r="K12" s="408"/>
      <c r="L12" s="408"/>
      <c r="M12" s="408"/>
      <c r="N12" s="408"/>
      <c r="O12" s="408"/>
      <c r="P12" s="408"/>
      <c r="Q12" s="408"/>
      <c r="R12" s="408"/>
      <c r="S12" s="408"/>
      <c r="T12" s="408"/>
      <c r="U12" s="408"/>
      <c r="V12" s="408"/>
      <c r="W12" s="408"/>
      <c r="X12" s="408"/>
      <c r="Y12" s="408"/>
      <c r="Z12" s="408"/>
      <c r="AA12" s="408"/>
      <c r="AB12" s="408"/>
    </row>
    <row r="13" spans="1:28" x14ac:dyDescent="0.4">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row>
    <row r="14" spans="1:28" x14ac:dyDescent="0.4">
      <c r="A14" s="408"/>
      <c r="B14" s="408"/>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row>
    <row r="15" spans="1:28" x14ac:dyDescent="0.4">
      <c r="A15" s="408"/>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row>
    <row r="16" spans="1:28" x14ac:dyDescent="0.4">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row>
    <row r="17" spans="1:28" x14ac:dyDescent="0.4">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row>
    <row r="18" spans="1:28" x14ac:dyDescent="0.4">
      <c r="A18" s="408"/>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row>
    <row r="19" spans="1:28" x14ac:dyDescent="0.4">
      <c r="A19" s="408"/>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row>
    <row r="20" spans="1:28" x14ac:dyDescent="0.4">
      <c r="A20" s="408"/>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row>
    <row r="21" spans="1:28" x14ac:dyDescent="0.4">
      <c r="A21" s="408"/>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row>
    <row r="22" spans="1:28" x14ac:dyDescent="0.4">
      <c r="A22" s="408"/>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row>
    <row r="23" spans="1:28" x14ac:dyDescent="0.4">
      <c r="A23" s="408"/>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row>
    <row r="24" spans="1:28" x14ac:dyDescent="0.4">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row>
    <row r="25" spans="1:28" x14ac:dyDescent="0.4">
      <c r="A25" s="408"/>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row>
    <row r="26" spans="1:28" x14ac:dyDescent="0.4">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row>
    <row r="27" spans="1:28" x14ac:dyDescent="0.4">
      <c r="A27" s="408"/>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row>
    <row r="28" spans="1:28" x14ac:dyDescent="0.4">
      <c r="A28" s="408"/>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row>
    <row r="29" spans="1:28" x14ac:dyDescent="0.4">
      <c r="A29" s="408"/>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row>
    <row r="30" spans="1:28" x14ac:dyDescent="0.4">
      <c r="A30" s="408"/>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c r="AB30" s="408"/>
    </row>
    <row r="31" spans="1:28" x14ac:dyDescent="0.4">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row>
    <row r="32" spans="1:28" x14ac:dyDescent="0.4">
      <c r="A32" s="408"/>
      <c r="B32" s="408"/>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408"/>
      <c r="AB32" s="408"/>
    </row>
    <row r="33" spans="1:28" x14ac:dyDescent="0.4">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c r="AB33" s="408"/>
    </row>
    <row r="34" spans="1:28" x14ac:dyDescent="0.4">
      <c r="A34" s="408"/>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row>
    <row r="35" spans="1:28" x14ac:dyDescent="0.4">
      <c r="A35" s="408"/>
      <c r="B35" s="408"/>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row>
    <row r="36" spans="1:28" x14ac:dyDescent="0.4">
      <c r="A36" s="408"/>
      <c r="B36" s="408"/>
      <c r="C36" s="408"/>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row>
    <row r="37" spans="1:28" x14ac:dyDescent="0.4">
      <c r="A37" s="408"/>
      <c r="B37" s="408"/>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row>
    <row r="38" spans="1:28" x14ac:dyDescent="0.4">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row>
    <row r="39" spans="1:28" x14ac:dyDescent="0.4">
      <c r="A39" s="408"/>
      <c r="B39" s="408"/>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row>
    <row r="40" spans="1:28" x14ac:dyDescent="0.4">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row>
    <row r="41" spans="1:28" x14ac:dyDescent="0.4">
      <c r="A41" s="408"/>
      <c r="B41" s="408"/>
      <c r="C41" s="408"/>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row>
    <row r="42" spans="1:28" x14ac:dyDescent="0.4">
      <c r="A42" s="408"/>
      <c r="B42" s="40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row>
  </sheetData>
  <mergeCells count="1">
    <mergeCell ref="D12:H12"/>
  </mergeCells>
  <phoneticPr fontId="3"/>
  <dataValidations count="1">
    <dataValidation type="list" allowBlank="1" showInputMessage="1" showErrorMessage="1" sqref="D7 D9" xr:uid="{00000000-0002-0000-0000-000000000000}">
      <formula1>"平成,令和"</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99"/>
    <pageSetUpPr fitToPage="1"/>
  </sheetPr>
  <dimension ref="A1:AI58"/>
  <sheetViews>
    <sheetView topLeftCell="B1" zoomScaleNormal="100" zoomScaleSheetLayoutView="85" workbookViewId="0">
      <selection activeCell="F7" sqref="F7"/>
    </sheetView>
  </sheetViews>
  <sheetFormatPr defaultRowHeight="18.75" outlineLevelRow="1" x14ac:dyDescent="0.4"/>
  <cols>
    <col min="1" max="1" width="3.625" style="393" customWidth="1"/>
    <col min="2" max="2" width="4.125" style="393" customWidth="1"/>
    <col min="3" max="3" width="27" style="393" customWidth="1"/>
    <col min="4" max="4" width="4.75" style="393" customWidth="1"/>
    <col min="5" max="10" width="4.5" style="393" customWidth="1"/>
    <col min="11" max="11" width="8.125" style="393" customWidth="1"/>
    <col min="12" max="12" width="11.25" style="393" customWidth="1"/>
    <col min="13" max="13" width="17.75" style="393" customWidth="1"/>
    <col min="14" max="17" width="10.125" style="393" customWidth="1"/>
    <col min="18" max="18" width="33.25" style="393" customWidth="1"/>
    <col min="19" max="19" width="3" style="337" customWidth="1"/>
    <col min="20" max="20" width="4.5" style="337" customWidth="1"/>
    <col min="21" max="21" width="7.625" style="337" customWidth="1"/>
    <col min="22" max="22" width="8.75" style="337" customWidth="1"/>
    <col min="23" max="23" width="12.375" style="337" customWidth="1"/>
    <col min="24" max="24" width="8.5" style="337" bestFit="1" customWidth="1"/>
    <col min="25" max="25" width="3.625" style="337" bestFit="1" customWidth="1"/>
    <col min="26" max="26" width="3.25" style="337" bestFit="1" customWidth="1"/>
    <col min="27" max="28" width="5.5" style="337" bestFit="1" customWidth="1"/>
    <col min="29" max="29" width="3.25" style="337" bestFit="1" customWidth="1"/>
    <col min="30" max="30" width="4.75" style="337" bestFit="1" customWidth="1"/>
    <col min="31" max="31" width="3.625" style="337" bestFit="1" customWidth="1"/>
    <col min="32" max="32" width="3.25" style="337" bestFit="1" customWidth="1"/>
    <col min="33" max="33" width="4.75" style="337" bestFit="1" customWidth="1"/>
    <col min="34" max="34" width="3.625" style="337" bestFit="1" customWidth="1"/>
    <col min="35" max="16384" width="9" style="337"/>
  </cols>
  <sheetData>
    <row r="1" spans="1:35" x14ac:dyDescent="0.4">
      <c r="A1" s="335"/>
      <c r="B1" s="398" t="s">
        <v>553</v>
      </c>
      <c r="C1" s="335"/>
      <c r="D1" s="335"/>
      <c r="E1" s="335"/>
      <c r="F1" s="335"/>
      <c r="G1" s="335"/>
      <c r="H1" s="335"/>
      <c r="I1" s="335"/>
      <c r="J1" s="335"/>
      <c r="K1" s="335"/>
      <c r="L1" s="335"/>
      <c r="M1" s="335"/>
      <c r="N1" s="335"/>
      <c r="O1" s="335"/>
      <c r="P1" s="335"/>
      <c r="Q1" s="335"/>
      <c r="R1" s="335"/>
      <c r="S1" s="335"/>
      <c r="T1" s="335"/>
      <c r="U1" s="404" t="s">
        <v>500</v>
      </c>
      <c r="V1" s="335"/>
      <c r="W1" s="335"/>
      <c r="X1" s="335"/>
      <c r="Y1" s="335"/>
      <c r="Z1" s="335"/>
      <c r="AA1" s="335"/>
      <c r="AB1" s="335"/>
      <c r="AC1" s="335"/>
      <c r="AD1" s="335"/>
      <c r="AE1" s="335"/>
      <c r="AF1" s="335"/>
      <c r="AG1" s="335"/>
      <c r="AH1" s="335"/>
      <c r="AI1" s="335"/>
    </row>
    <row r="2" spans="1:35" x14ac:dyDescent="0.2">
      <c r="A2" s="335"/>
      <c r="B2" s="338"/>
      <c r="C2" s="412" t="str">
        <f>基礎データ!D7&amp;基礎データ!E7&amp;基礎データ!F7</f>
        <v>令和○年度</v>
      </c>
      <c r="D2" s="339" t="s">
        <v>551</v>
      </c>
      <c r="E2" s="340"/>
      <c r="F2" s="340"/>
      <c r="G2" s="340"/>
      <c r="H2" s="340"/>
      <c r="I2" s="340"/>
      <c r="J2" s="340"/>
      <c r="K2" s="340"/>
      <c r="L2" s="340"/>
      <c r="M2" s="338"/>
      <c r="N2" s="338"/>
      <c r="O2" s="338"/>
      <c r="P2" s="338"/>
      <c r="Q2" s="341" t="s">
        <v>501</v>
      </c>
      <c r="R2" s="405" t="str">
        <f>基礎データ!D12</f>
        <v>○○○○活動組織</v>
      </c>
      <c r="S2" s="335"/>
      <c r="T2" s="335"/>
      <c r="U2" s="336" t="s">
        <v>156</v>
      </c>
      <c r="V2" s="335"/>
      <c r="W2" s="335"/>
      <c r="X2" s="335"/>
      <c r="Y2" s="335"/>
      <c r="Z2" s="335"/>
      <c r="AA2" s="335"/>
      <c r="AB2" s="335"/>
      <c r="AC2" s="335"/>
      <c r="AD2" s="335"/>
      <c r="AE2" s="335"/>
      <c r="AF2" s="335"/>
      <c r="AG2" s="335"/>
      <c r="AH2" s="335"/>
      <c r="AI2" s="335"/>
    </row>
    <row r="3" spans="1:35" ht="9" customHeight="1" x14ac:dyDescent="0.4">
      <c r="A3" s="335"/>
      <c r="B3" s="338"/>
      <c r="C3" s="342"/>
      <c r="D3" s="342"/>
      <c r="E3" s="342"/>
      <c r="F3" s="342"/>
      <c r="G3" s="342"/>
      <c r="H3" s="342"/>
      <c r="I3" s="342"/>
      <c r="J3" s="342"/>
      <c r="K3" s="335"/>
      <c r="L3" s="335"/>
      <c r="M3" s="335"/>
      <c r="N3" s="335"/>
      <c r="O3" s="335"/>
      <c r="P3" s="335"/>
      <c r="Q3" s="335"/>
      <c r="R3" s="335"/>
      <c r="S3" s="335"/>
      <c r="T3" s="335"/>
      <c r="U3" s="343"/>
      <c r="V3" s="335"/>
      <c r="W3" s="335"/>
      <c r="X3" s="335"/>
      <c r="Y3" s="335"/>
      <c r="Z3" s="335"/>
      <c r="AA3" s="335"/>
      <c r="AB3" s="335"/>
      <c r="AC3" s="335"/>
      <c r="AD3" s="335"/>
      <c r="AE3" s="335"/>
      <c r="AF3" s="335"/>
      <c r="AG3" s="335"/>
      <c r="AH3" s="335"/>
      <c r="AI3" s="335"/>
    </row>
    <row r="4" spans="1:35" outlineLevel="1" x14ac:dyDescent="0.4">
      <c r="A4" s="335"/>
      <c r="B4" s="481" t="s">
        <v>504</v>
      </c>
      <c r="C4" s="346" t="s">
        <v>629</v>
      </c>
      <c r="D4" s="482">
        <v>1000000</v>
      </c>
      <c r="E4" s="482"/>
      <c r="F4" s="482"/>
      <c r="G4" s="482"/>
      <c r="H4" s="482"/>
      <c r="I4" s="342"/>
      <c r="J4" s="342"/>
      <c r="K4" s="340"/>
      <c r="L4" s="344" t="s">
        <v>502</v>
      </c>
      <c r="M4" s="354"/>
      <c r="N4" s="344" t="s">
        <v>198</v>
      </c>
      <c r="O4" s="344" t="s">
        <v>260</v>
      </c>
      <c r="P4" s="344" t="s">
        <v>192</v>
      </c>
      <c r="Q4" s="513" t="s">
        <v>503</v>
      </c>
      <c r="R4" s="514"/>
      <c r="S4" s="335"/>
      <c r="T4" s="335"/>
      <c r="U4" s="343"/>
      <c r="V4" s="335"/>
      <c r="W4" s="335"/>
      <c r="X4" s="335"/>
      <c r="Y4" s="335"/>
      <c r="Z4" s="335"/>
      <c r="AA4" s="335"/>
      <c r="AB4" s="335"/>
      <c r="AC4" s="335"/>
      <c r="AD4" s="335"/>
      <c r="AE4" s="335"/>
      <c r="AF4" s="335"/>
      <c r="AG4" s="335"/>
      <c r="AH4" s="335"/>
      <c r="AI4" s="335"/>
    </row>
    <row r="5" spans="1:35" outlineLevel="1" x14ac:dyDescent="0.4">
      <c r="A5" s="335"/>
      <c r="B5" s="481"/>
      <c r="C5" s="346" t="s">
        <v>505</v>
      </c>
      <c r="D5" s="483">
        <f>Q7</f>
        <v>1100000</v>
      </c>
      <c r="E5" s="483"/>
      <c r="F5" s="483"/>
      <c r="G5" s="483"/>
      <c r="H5" s="483"/>
      <c r="I5" s="347"/>
      <c r="J5" s="345"/>
      <c r="K5" s="345"/>
      <c r="L5" s="348">
        <v>1</v>
      </c>
      <c r="M5" s="349" t="s">
        <v>504</v>
      </c>
      <c r="N5" s="350">
        <f t="shared" ref="N5:P6" si="0">SUMIFS($U$15:$U$47,$V$15:$V$47,N$4,$T$15:$T$47,$L5)</f>
        <v>880000</v>
      </c>
      <c r="O5" s="350">
        <f t="shared" si="0"/>
        <v>0</v>
      </c>
      <c r="P5" s="350">
        <f t="shared" si="0"/>
        <v>220000</v>
      </c>
      <c r="Q5" s="515">
        <f>SUM(N5:P5)</f>
        <v>1100000</v>
      </c>
      <c r="R5" s="516"/>
      <c r="S5" s="335"/>
      <c r="T5" s="335"/>
      <c r="U5" s="343"/>
      <c r="V5" s="343"/>
      <c r="W5" s="343"/>
      <c r="X5" s="343"/>
      <c r="Y5" s="343"/>
      <c r="Z5" s="343"/>
      <c r="AA5" s="335"/>
      <c r="AB5" s="335"/>
      <c r="AC5" s="335"/>
      <c r="AD5" s="335"/>
      <c r="AE5" s="335"/>
      <c r="AF5" s="335"/>
      <c r="AG5" s="335"/>
      <c r="AH5" s="335"/>
      <c r="AI5" s="335"/>
    </row>
    <row r="6" spans="1:35" outlineLevel="1" x14ac:dyDescent="0.4">
      <c r="A6" s="335"/>
      <c r="B6" s="481"/>
      <c r="C6" s="501" t="str">
        <f>IF(D5&gt;D4,"不足額は立替予定","「前年度持越額＜予算額」としてください")</f>
        <v>不足額は立替予定</v>
      </c>
      <c r="D6" s="502"/>
      <c r="E6" s="502"/>
      <c r="F6" s="502"/>
      <c r="G6" s="502"/>
      <c r="H6" s="503"/>
      <c r="I6" s="351"/>
      <c r="J6" s="345"/>
      <c r="K6" s="345"/>
      <c r="L6" s="348">
        <v>2</v>
      </c>
      <c r="M6" s="349" t="s">
        <v>506</v>
      </c>
      <c r="N6" s="350">
        <f t="shared" si="0"/>
        <v>0</v>
      </c>
      <c r="O6" s="350">
        <f t="shared" si="0"/>
        <v>0</v>
      </c>
      <c r="P6" s="350">
        <f t="shared" si="0"/>
        <v>0</v>
      </c>
      <c r="Q6" s="515">
        <f>SUM(N6:P6)</f>
        <v>0</v>
      </c>
      <c r="R6" s="516"/>
      <c r="S6" s="335"/>
      <c r="T6" s="335"/>
      <c r="U6" s="343"/>
      <c r="V6" s="343"/>
      <c r="W6" s="343"/>
      <c r="X6" s="343"/>
      <c r="Y6" s="343"/>
      <c r="Z6" s="343"/>
      <c r="AA6" s="335"/>
      <c r="AB6" s="335"/>
      <c r="AC6" s="335"/>
      <c r="AD6" s="335"/>
      <c r="AE6" s="335"/>
      <c r="AF6" s="335"/>
      <c r="AG6" s="335"/>
      <c r="AH6" s="335"/>
      <c r="AI6" s="335"/>
    </row>
    <row r="7" spans="1:35" outlineLevel="1" x14ac:dyDescent="0.4">
      <c r="A7" s="335"/>
      <c r="B7" s="335"/>
      <c r="C7" s="335"/>
      <c r="D7" s="335"/>
      <c r="E7" s="335"/>
      <c r="F7" s="335"/>
      <c r="G7" s="335"/>
      <c r="H7" s="335"/>
      <c r="I7" s="335"/>
      <c r="J7" s="345"/>
      <c r="K7" s="345"/>
      <c r="L7" s="344"/>
      <c r="M7" s="353" t="s">
        <v>507</v>
      </c>
      <c r="N7" s="510"/>
      <c r="O7" s="511"/>
      <c r="P7" s="512"/>
      <c r="Q7" s="517">
        <f>SUM(Q5:R6)</f>
        <v>1100000</v>
      </c>
      <c r="R7" s="518"/>
      <c r="S7" s="335"/>
      <c r="T7" s="335"/>
      <c r="U7" s="343"/>
      <c r="V7" s="343"/>
      <c r="W7" s="343"/>
      <c r="X7" s="343"/>
      <c r="Y7" s="343"/>
      <c r="Z7" s="343"/>
      <c r="AA7" s="343"/>
      <c r="AB7" s="343"/>
      <c r="AC7" s="343"/>
      <c r="AD7" s="343"/>
      <c r="AE7" s="343"/>
      <c r="AF7" s="343"/>
      <c r="AG7" s="343"/>
      <c r="AH7" s="335"/>
      <c r="AI7" s="335"/>
    </row>
    <row r="8" spans="1:35" ht="9" customHeight="1" x14ac:dyDescent="0.4">
      <c r="A8" s="335"/>
      <c r="B8" s="347"/>
      <c r="C8" s="352"/>
      <c r="D8" s="352"/>
      <c r="E8" s="352"/>
      <c r="F8" s="352"/>
      <c r="G8" s="352"/>
      <c r="H8" s="352"/>
      <c r="I8" s="352"/>
      <c r="J8" s="345"/>
      <c r="K8" s="345"/>
      <c r="L8" s="345"/>
      <c r="M8" s="345"/>
      <c r="N8" s="345"/>
      <c r="O8" s="345"/>
      <c r="P8" s="345"/>
      <c r="Q8" s="345"/>
      <c r="R8" s="345"/>
      <c r="S8" s="335"/>
      <c r="T8" s="335"/>
      <c r="U8" s="343"/>
      <c r="V8" s="343"/>
      <c r="W8" s="343"/>
      <c r="X8" s="343"/>
      <c r="Y8" s="343"/>
      <c r="Z8" s="343"/>
      <c r="AA8" s="343"/>
      <c r="AB8" s="343"/>
      <c r="AC8" s="343"/>
      <c r="AD8" s="343"/>
      <c r="AE8" s="343"/>
      <c r="AF8" s="343"/>
      <c r="AG8" s="343"/>
      <c r="AH8" s="335"/>
      <c r="AI8" s="335"/>
    </row>
    <row r="9" spans="1:35" ht="18.75" customHeight="1" outlineLevel="1" x14ac:dyDescent="0.4">
      <c r="A9" s="335"/>
      <c r="B9" s="481" t="s">
        <v>508</v>
      </c>
      <c r="C9" s="346" t="s">
        <v>629</v>
      </c>
      <c r="D9" s="482"/>
      <c r="E9" s="482"/>
      <c r="F9" s="482"/>
      <c r="G9" s="482"/>
      <c r="H9" s="482"/>
      <c r="I9" s="352"/>
      <c r="J9" s="338"/>
      <c r="K9" s="345"/>
      <c r="L9" s="344" t="s">
        <v>502</v>
      </c>
      <c r="M9" s="354"/>
      <c r="N9" s="355" t="s">
        <v>198</v>
      </c>
      <c r="O9" s="355" t="s">
        <v>260</v>
      </c>
      <c r="P9" s="355" t="s">
        <v>192</v>
      </c>
      <c r="Q9" s="525" t="s">
        <v>552</v>
      </c>
      <c r="R9" s="526"/>
      <c r="S9" s="335"/>
      <c r="T9" s="335"/>
      <c r="U9" s="343"/>
      <c r="V9" s="343"/>
      <c r="W9" s="343"/>
      <c r="X9" s="343"/>
      <c r="Y9" s="343"/>
      <c r="Z9" s="343"/>
      <c r="AA9" s="343"/>
      <c r="AB9" s="343"/>
      <c r="AC9" s="343"/>
      <c r="AD9" s="343"/>
      <c r="AE9" s="343"/>
      <c r="AF9" s="343"/>
      <c r="AG9" s="343"/>
      <c r="AH9" s="335"/>
      <c r="AI9" s="335"/>
    </row>
    <row r="10" spans="1:35" ht="18.75" customHeight="1" outlineLevel="1" x14ac:dyDescent="0.4">
      <c r="A10" s="335"/>
      <c r="B10" s="481"/>
      <c r="C10" s="346" t="s">
        <v>505</v>
      </c>
      <c r="D10" s="483">
        <f>Q10</f>
        <v>0</v>
      </c>
      <c r="E10" s="483"/>
      <c r="F10" s="483"/>
      <c r="G10" s="483"/>
      <c r="H10" s="483"/>
      <c r="I10" s="352"/>
      <c r="J10" s="345"/>
      <c r="K10" s="345"/>
      <c r="L10" s="348">
        <v>3</v>
      </c>
      <c r="M10" s="349" t="s">
        <v>509</v>
      </c>
      <c r="N10" s="350">
        <f>SUMIFS($U$15:$U$47,$V$15:$V$47,N$4,$T$15:$T$47,$L10)</f>
        <v>0</v>
      </c>
      <c r="O10" s="350">
        <f>SUMIFS($U$15:$U$47,$V$15:$V$47,O$4,$T$15:$T$47,$L10)</f>
        <v>0</v>
      </c>
      <c r="P10" s="350">
        <f>SUMIFS($U$15:$U$47,$V$15:$V$47,P$4,$T$15:$T$47,$L10)</f>
        <v>0</v>
      </c>
      <c r="Q10" s="527">
        <f>SUM(N10:P10)</f>
        <v>0</v>
      </c>
      <c r="R10" s="528"/>
      <c r="S10" s="335"/>
      <c r="T10" s="335"/>
      <c r="U10" s="343"/>
      <c r="V10" s="343"/>
      <c r="W10" s="343"/>
      <c r="X10" s="343"/>
      <c r="Y10" s="343"/>
      <c r="Z10" s="343"/>
      <c r="AA10" s="343"/>
      <c r="AB10" s="343"/>
      <c r="AC10" s="343"/>
      <c r="AD10" s="343"/>
      <c r="AE10" s="343"/>
      <c r="AF10" s="343"/>
      <c r="AG10" s="343"/>
      <c r="AH10" s="335"/>
      <c r="AI10" s="335"/>
    </row>
    <row r="11" spans="1:35" outlineLevel="1" x14ac:dyDescent="0.4">
      <c r="A11" s="335"/>
      <c r="B11" s="481"/>
      <c r="C11" s="484" t="str">
        <f>IF(D10&gt;D9,"不足額は立替予定","")</f>
        <v/>
      </c>
      <c r="D11" s="485"/>
      <c r="E11" s="485"/>
      <c r="F11" s="485"/>
      <c r="G11" s="485"/>
      <c r="H11" s="486"/>
      <c r="I11" s="352"/>
      <c r="J11" s="345"/>
      <c r="K11" s="345"/>
      <c r="L11" s="345"/>
      <c r="M11" s="345"/>
      <c r="N11" s="345"/>
      <c r="O11" s="345"/>
      <c r="P11" s="345"/>
      <c r="Q11" s="345"/>
      <c r="R11" s="345"/>
      <c r="S11" s="335"/>
      <c r="T11" s="335"/>
      <c r="U11" s="343"/>
      <c r="V11" s="343"/>
      <c r="W11" s="343"/>
      <c r="X11" s="343"/>
      <c r="Y11" s="343"/>
      <c r="Z11" s="343"/>
      <c r="AA11" s="343"/>
      <c r="AB11" s="343"/>
      <c r="AC11" s="343"/>
      <c r="AD11" s="343"/>
      <c r="AE11" s="343"/>
      <c r="AF11" s="343"/>
      <c r="AG11" s="343"/>
      <c r="AH11" s="335"/>
      <c r="AI11" s="335"/>
    </row>
    <row r="12" spans="1:35" s="360" customFormat="1" ht="9" customHeight="1" x14ac:dyDescent="0.4">
      <c r="A12" s="335"/>
      <c r="B12" s="356"/>
      <c r="C12" s="356"/>
      <c r="D12" s="356"/>
      <c r="E12" s="356"/>
      <c r="F12" s="356"/>
      <c r="G12" s="356"/>
      <c r="H12" s="356"/>
      <c r="I12" s="356"/>
      <c r="J12" s="356"/>
      <c r="K12" s="357"/>
      <c r="L12" s="357"/>
      <c r="M12" s="356"/>
      <c r="N12" s="356"/>
      <c r="O12" s="356"/>
      <c r="P12" s="356"/>
      <c r="Q12" s="356"/>
      <c r="R12" s="356"/>
      <c r="S12" s="358"/>
      <c r="T12" s="358"/>
      <c r="U12" s="359"/>
      <c r="V12" s="359"/>
      <c r="W12" s="359"/>
      <c r="X12" s="359"/>
      <c r="Y12" s="359"/>
      <c r="Z12" s="359"/>
      <c r="AA12" s="359"/>
      <c r="AB12" s="359"/>
      <c r="AC12" s="359"/>
      <c r="AD12" s="359"/>
      <c r="AE12" s="359"/>
      <c r="AF12" s="359"/>
      <c r="AG12" s="359"/>
      <c r="AH12" s="358"/>
      <c r="AI12" s="335"/>
    </row>
    <row r="13" spans="1:35" s="366" customFormat="1" ht="18.75" customHeight="1" x14ac:dyDescent="0.15">
      <c r="A13" s="335"/>
      <c r="B13" s="361" t="s">
        <v>510</v>
      </c>
      <c r="C13" s="362" t="s">
        <v>511</v>
      </c>
      <c r="D13" s="363" t="s">
        <v>227</v>
      </c>
      <c r="E13" s="487" t="s">
        <v>512</v>
      </c>
      <c r="F13" s="487"/>
      <c r="G13" s="487"/>
      <c r="H13" s="487"/>
      <c r="I13" s="487"/>
      <c r="J13" s="488"/>
      <c r="K13" s="489" t="s">
        <v>313</v>
      </c>
      <c r="L13" s="490"/>
      <c r="M13" s="491"/>
      <c r="N13" s="489" t="s">
        <v>513</v>
      </c>
      <c r="O13" s="490"/>
      <c r="P13" s="490"/>
      <c r="Q13" s="491"/>
      <c r="R13" s="364" t="s">
        <v>514</v>
      </c>
      <c r="S13" s="365"/>
      <c r="T13" s="453" t="s">
        <v>547</v>
      </c>
      <c r="U13" s="453"/>
      <c r="V13" s="453"/>
      <c r="W13" s="453"/>
      <c r="X13" s="453"/>
      <c r="Y13" s="453"/>
      <c r="Z13" s="453"/>
      <c r="AA13" s="453"/>
      <c r="AB13" s="453"/>
      <c r="AC13" s="453"/>
      <c r="AD13" s="453"/>
      <c r="AE13" s="453"/>
      <c r="AF13" s="453"/>
      <c r="AG13" s="453"/>
      <c r="AH13" s="453"/>
      <c r="AI13" s="365"/>
    </row>
    <row r="14" spans="1:35" s="366" customFormat="1" ht="17.25" customHeight="1" thickBot="1" x14ac:dyDescent="0.2">
      <c r="A14" s="387"/>
      <c r="B14" s="367" t="s">
        <v>515</v>
      </c>
      <c r="C14" s="368"/>
      <c r="D14" s="369"/>
      <c r="E14" s="368"/>
      <c r="F14" s="368"/>
      <c r="G14" s="368"/>
      <c r="H14" s="368"/>
      <c r="I14" s="368"/>
      <c r="J14" s="370"/>
      <c r="K14" s="371" t="s">
        <v>311</v>
      </c>
      <c r="L14" s="372" t="s">
        <v>47</v>
      </c>
      <c r="M14" s="373" t="s">
        <v>83</v>
      </c>
      <c r="N14" s="374" t="s">
        <v>198</v>
      </c>
      <c r="O14" s="374" t="s">
        <v>260</v>
      </c>
      <c r="P14" s="374" t="s">
        <v>192</v>
      </c>
      <c r="Q14" s="375" t="s">
        <v>122</v>
      </c>
      <c r="R14" s="376"/>
      <c r="S14" s="387"/>
      <c r="T14" s="414" t="s">
        <v>502</v>
      </c>
      <c r="U14" s="415" t="s">
        <v>306</v>
      </c>
      <c r="V14" s="416" t="s">
        <v>305</v>
      </c>
      <c r="W14" s="416" t="s">
        <v>516</v>
      </c>
      <c r="X14" s="415" t="s">
        <v>303</v>
      </c>
      <c r="Y14" s="417" t="s">
        <v>517</v>
      </c>
      <c r="Z14" s="415" t="s">
        <v>518</v>
      </c>
      <c r="AA14" s="415" t="s">
        <v>298</v>
      </c>
      <c r="AB14" s="415">
        <v>1</v>
      </c>
      <c r="AC14" s="415" t="s">
        <v>519</v>
      </c>
      <c r="AD14" s="415" t="s">
        <v>298</v>
      </c>
      <c r="AE14" s="415">
        <v>2</v>
      </c>
      <c r="AF14" s="415" t="s">
        <v>518</v>
      </c>
      <c r="AG14" s="415" t="s">
        <v>298</v>
      </c>
      <c r="AH14" s="415">
        <v>3</v>
      </c>
      <c r="AI14" s="413"/>
    </row>
    <row r="15" spans="1:35" ht="13.5" customHeight="1" thickTop="1" x14ac:dyDescent="0.15">
      <c r="A15" s="378"/>
      <c r="B15" s="504">
        <v>1</v>
      </c>
      <c r="C15" s="475" t="s">
        <v>525</v>
      </c>
      <c r="D15" s="478">
        <v>1</v>
      </c>
      <c r="E15" s="492">
        <v>24</v>
      </c>
      <c r="F15" s="495"/>
      <c r="G15" s="495"/>
      <c r="H15" s="495"/>
      <c r="I15" s="495"/>
      <c r="J15" s="498"/>
      <c r="K15" s="454" t="str">
        <f>IF(E15="","",(IFERROR(VLOOKUP($E15,【選択肢】!$K$3:$O$84,2,)," ")&amp;IF(F15="","",","&amp;IFERROR(VLOOKUP($F15,【選択肢】!$K$3:$O$84,2,)," ")&amp;IF(G15="","",","&amp;IFERROR(VLOOKUP($G15,【選択肢】!$K$3:$O$84,2,)," ")&amp;IF(H15="","",","&amp;IFERROR(VLOOKUP($H15,【選択肢】!$K$3:$O$84,2,)," ")&amp;IF(I15="","",","&amp;IFERROR(VLOOKUP($I15,【選択肢】!$K$3:$O$84,2,)," ")&amp;IF(J15="","",","&amp;IFERROR(VLOOKUP($J15,【選択肢】!$K$3:$O$84,2,)," "))))))))</f>
        <v>共同</v>
      </c>
      <c r="L15" s="454" t="str">
        <f>IF(E15="","",(IFERROR(VLOOKUP($E15,【選択肢】!$K$3:$O$84,4,)," ")&amp;IF(F15="","",","&amp;IFERROR(VLOOKUP($F15,【選択肢】!$K$3:$O$84,4,)," ")&amp;IF(G15="","",","&amp;IFERROR(VLOOKUP($G15,【選択肢】!$K$3:$O$84,4,)," ")&amp;IF(H15="","",","&amp;IFERROR(VLOOKUP($H15,【選択肢】!$K$3:$O$84,4,)," ")&amp;IF(I15="","",","&amp;IFERROR(VLOOKUP($I15,【選択肢】!$K$3:$O$84,4,)," ")&amp;IF(J15="","",","&amp;IFERROR(VLOOKUP($J15,【選択肢】!$K$3:$O$84,4,)," "))))))))</f>
        <v>機能診断</v>
      </c>
      <c r="M15" s="507" t="str">
        <f>IF(E15="","",(IFERROR(VLOOKUP($E15,【選択肢】!$K$3:$O$84,5,)," ")&amp;IF(F15="","",","&amp;IFERROR(VLOOKUP($F15,【選択肢】!$K$3:$O$84,5,)," ")&amp;IF(G15="","",","&amp;IFERROR(VLOOKUP($G15,【選択肢】!$K$3:$O$84,5,)," ")&amp;IF(H15="","",","&amp;IFERROR(VLOOKUP($H15,【選択肢】!$K$3:$O$84,5,)," ")&amp;IF(I15="","",","&amp;IFERROR(VLOOKUP($I15,【選択肢】!$K$3:$O$84,5,)," ")&amp;IF(J15="","",","&amp;IFERROR(VLOOKUP($J15,【選択肢】!$K$3:$O$84,5,)," "))))))))</f>
        <v>24 農用地の機能診断</v>
      </c>
      <c r="N15" s="458">
        <f>SUMIF($V15:$V18,N$14,$U15:$U18)</f>
        <v>160000</v>
      </c>
      <c r="O15" s="458">
        <f>SUMIF($V15:$V18,O$14,$U15:$U18)</f>
        <v>0</v>
      </c>
      <c r="P15" s="458">
        <f>SUMIF($V15:$V18,P$14,$U15:$U18)</f>
        <v>0</v>
      </c>
      <c r="Q15" s="460">
        <f>SUM(U15:U18)</f>
        <v>160000</v>
      </c>
      <c r="R15" s="377" t="str">
        <f t="shared" ref="R15:R38" si="1">W15&amp;"　"&amp;TEXT(X15,"#,###")&amp;Y15&amp;Z15&amp;AA15&amp;AB15&amp;AC15&amp;AD15&amp;AE15&amp;AF15&amp;AG15&amp;AH15</f>
        <v>日当　1,000円×2時間×20人×4回</v>
      </c>
      <c r="S15" s="378"/>
      <c r="T15" s="399">
        <f>D15</f>
        <v>1</v>
      </c>
      <c r="U15" s="379">
        <f>IF(X15*AA15*AD15*AG15=0,IF(X15*AA15*AD15=0,IF(X15*AA15=0,X15,X15*AA15),X15*AA15*AD15),X15*AA15*AD15*AG15)</f>
        <v>160000</v>
      </c>
      <c r="V15" s="202" t="s">
        <v>239</v>
      </c>
      <c r="W15" s="202" t="s">
        <v>198</v>
      </c>
      <c r="X15" s="380">
        <v>1000</v>
      </c>
      <c r="Y15" s="381" t="s">
        <v>237</v>
      </c>
      <c r="Z15" s="197" t="s">
        <v>233</v>
      </c>
      <c r="AA15" s="382">
        <v>2</v>
      </c>
      <c r="AB15" s="383" t="s">
        <v>235</v>
      </c>
      <c r="AC15" s="197" t="s">
        <v>233</v>
      </c>
      <c r="AD15" s="384">
        <v>20</v>
      </c>
      <c r="AE15" s="383" t="s">
        <v>234</v>
      </c>
      <c r="AF15" s="197" t="s">
        <v>233</v>
      </c>
      <c r="AG15" s="384">
        <v>4</v>
      </c>
      <c r="AH15" s="383" t="s">
        <v>232</v>
      </c>
      <c r="AI15" s="335"/>
    </row>
    <row r="16" spans="1:35" ht="13.5" customHeight="1" x14ac:dyDescent="0.15">
      <c r="A16" s="335"/>
      <c r="B16" s="505"/>
      <c r="C16" s="476"/>
      <c r="D16" s="479"/>
      <c r="E16" s="493"/>
      <c r="F16" s="496"/>
      <c r="G16" s="496"/>
      <c r="H16" s="496"/>
      <c r="I16" s="496"/>
      <c r="J16" s="499"/>
      <c r="K16" s="455"/>
      <c r="L16" s="455"/>
      <c r="M16" s="508"/>
      <c r="N16" s="458"/>
      <c r="O16" s="458"/>
      <c r="P16" s="458"/>
      <c r="Q16" s="461"/>
      <c r="R16" s="385" t="str">
        <f t="shared" si="1"/>
        <v>　</v>
      </c>
      <c r="S16" s="335"/>
      <c r="T16" s="400">
        <f>D15</f>
        <v>1</v>
      </c>
      <c r="U16" s="379">
        <f t="shared" ref="U16:U38" si="2">IF(X16*AA16*AD16*AG16=0,IF(X16*AA16*AD16=0,IF(X16*AA16=0,X16,X16*AA16),X16*AA16*AD16),X16*AA16*AD16*AG16)</f>
        <v>0</v>
      </c>
      <c r="V16" s="202"/>
      <c r="W16" s="202"/>
      <c r="X16" s="380"/>
      <c r="Y16" s="381"/>
      <c r="Z16" s="197"/>
      <c r="AA16" s="382"/>
      <c r="AB16" s="383"/>
      <c r="AC16" s="197"/>
      <c r="AD16" s="384"/>
      <c r="AE16" s="383"/>
      <c r="AF16" s="197"/>
      <c r="AG16" s="384"/>
      <c r="AH16" s="383"/>
      <c r="AI16" s="335"/>
    </row>
    <row r="17" spans="1:35" ht="13.5" customHeight="1" x14ac:dyDescent="0.15">
      <c r="A17" s="335"/>
      <c r="B17" s="505"/>
      <c r="C17" s="476"/>
      <c r="D17" s="479"/>
      <c r="E17" s="493"/>
      <c r="F17" s="496"/>
      <c r="G17" s="496"/>
      <c r="H17" s="496"/>
      <c r="I17" s="496"/>
      <c r="J17" s="499"/>
      <c r="K17" s="455"/>
      <c r="L17" s="455"/>
      <c r="M17" s="508"/>
      <c r="N17" s="458"/>
      <c r="O17" s="458"/>
      <c r="P17" s="458"/>
      <c r="Q17" s="461"/>
      <c r="R17" s="385" t="str">
        <f t="shared" si="1"/>
        <v>　</v>
      </c>
      <c r="S17" s="335"/>
      <c r="T17" s="400">
        <f>D15</f>
        <v>1</v>
      </c>
      <c r="U17" s="379">
        <f t="shared" si="2"/>
        <v>0</v>
      </c>
      <c r="V17" s="202"/>
      <c r="W17" s="202"/>
      <c r="X17" s="380"/>
      <c r="Y17" s="381"/>
      <c r="Z17" s="197"/>
      <c r="AA17" s="382"/>
      <c r="AB17" s="383"/>
      <c r="AC17" s="197"/>
      <c r="AD17" s="384"/>
      <c r="AE17" s="383"/>
      <c r="AF17" s="197"/>
      <c r="AG17" s="384"/>
      <c r="AH17" s="383"/>
      <c r="AI17" s="335"/>
    </row>
    <row r="18" spans="1:35" ht="13.5" customHeight="1" thickBot="1" x14ac:dyDescent="0.2">
      <c r="A18" s="387"/>
      <c r="B18" s="506"/>
      <c r="C18" s="477"/>
      <c r="D18" s="480"/>
      <c r="E18" s="494"/>
      <c r="F18" s="497"/>
      <c r="G18" s="497"/>
      <c r="H18" s="497"/>
      <c r="I18" s="497"/>
      <c r="J18" s="500"/>
      <c r="K18" s="456"/>
      <c r="L18" s="456"/>
      <c r="M18" s="509"/>
      <c r="N18" s="459"/>
      <c r="O18" s="459"/>
      <c r="P18" s="459"/>
      <c r="Q18" s="462"/>
      <c r="R18" s="386" t="str">
        <f t="shared" si="1"/>
        <v>　</v>
      </c>
      <c r="S18" s="387"/>
      <c r="T18" s="401">
        <f>D15</f>
        <v>1</v>
      </c>
      <c r="U18" s="379">
        <f t="shared" si="2"/>
        <v>0</v>
      </c>
      <c r="V18" s="202"/>
      <c r="W18" s="202"/>
      <c r="X18" s="380"/>
      <c r="Y18" s="381"/>
      <c r="Z18" s="197"/>
      <c r="AA18" s="382"/>
      <c r="AB18" s="383"/>
      <c r="AC18" s="197"/>
      <c r="AD18" s="384"/>
      <c r="AE18" s="383"/>
      <c r="AF18" s="197"/>
      <c r="AG18" s="384"/>
      <c r="AH18" s="383"/>
      <c r="AI18" s="335"/>
    </row>
    <row r="19" spans="1:35" ht="19.5" thickTop="1" x14ac:dyDescent="0.15">
      <c r="A19" s="378"/>
      <c r="B19" s="472">
        <f>B15+1</f>
        <v>2</v>
      </c>
      <c r="C19" s="475" t="s">
        <v>526</v>
      </c>
      <c r="D19" s="478">
        <v>1</v>
      </c>
      <c r="E19" s="492">
        <v>12</v>
      </c>
      <c r="F19" s="495"/>
      <c r="G19" s="495"/>
      <c r="H19" s="495"/>
      <c r="I19" s="495"/>
      <c r="J19" s="498"/>
      <c r="K19" s="454" t="str">
        <f>IF(E19="","",(IFERROR(VLOOKUP($E19,【選択肢】!$K$3:$O$84,2,)," ")&amp;IF(F19="","",","&amp;IFERROR(VLOOKUP($F19,【選択肢】!$K$3:$O$84,2,)," ")&amp;IF(G19="","",","&amp;IFERROR(VLOOKUP($G19,【選択肢】!$K$3:$O$84,2,)," ")&amp;IF(H19="","",","&amp;IFERROR(VLOOKUP($H19,【選択肢】!$K$3:$O$84,2,)," ")&amp;IF(I19="","",","&amp;IFERROR(VLOOKUP($I19,【選択肢】!$K$3:$O$84,2,)," ")&amp;IF(J19="","",","&amp;IFERROR(VLOOKUP($J19,【選択肢】!$K$3:$O$84,2,)," "))))))))</f>
        <v>農地維持</v>
      </c>
      <c r="L19" s="454" t="str">
        <f>IF(E19="","",(IFERROR(VLOOKUP($E19,【選択肢】!$K$3:$O$84,4,)," ")&amp;IF(F19="","",","&amp;IFERROR(VLOOKUP($F19,【選択肢】!$K$3:$O$84,4,)," ")&amp;IF(G19="","",","&amp;IFERROR(VLOOKUP($G19,【選択肢】!$K$3:$O$84,4,)," ")&amp;IF(H19="","",","&amp;IFERROR(VLOOKUP($H19,【選択肢】!$K$3:$O$84,4,)," ")&amp;IF(I19="","",","&amp;IFERROR(VLOOKUP($I19,【選択肢】!$K$3:$O$84,4,)," ")&amp;IF(J19="","",","&amp;IFERROR(VLOOKUP($J19,【選択肢】!$K$3:$O$84,4,)," "))))))))</f>
        <v>農道</v>
      </c>
      <c r="M19" s="454" t="str">
        <f>IF(E19="","",(IFERROR(VLOOKUP($E19,【選択肢】!$K$3:$O$84,5,)," ")&amp;IF(F19="","",","&amp;IFERROR(VLOOKUP($F19,【選択肢】!$K$3:$O$84,5,)," ")&amp;IF(G19="","",","&amp;IFERROR(VLOOKUP($G19,【選択肢】!$K$3:$O$84,5,)," ")&amp;IF(H19="","",","&amp;IFERROR(VLOOKUP($H19,【選択肢】!$K$3:$O$84,5,)," ")&amp;IF(I19="","",","&amp;IFERROR(VLOOKUP($I19,【選択肢】!$K$3:$O$84,5,)," ")&amp;IF(J19="","",","&amp;IFERROR(VLOOKUP($J19,【選択肢】!$K$3:$O$84,5,)," "))))))))</f>
        <v>12 路面の維持</v>
      </c>
      <c r="N19" s="458">
        <f>SUMIF($V19:$V22,N$14,$U19:$U22)</f>
        <v>400000</v>
      </c>
      <c r="O19" s="458">
        <f>SUMIF($V19:$V22,O$14,$U19:$U22)</f>
        <v>0</v>
      </c>
      <c r="P19" s="458">
        <f>SUMIF($V19:$V22,P$14,$U19:$U22)</f>
        <v>50000</v>
      </c>
      <c r="Q19" s="460">
        <f>SUM(U19:U22)</f>
        <v>450000</v>
      </c>
      <c r="R19" s="377" t="str">
        <f t="shared" si="1"/>
        <v>日当　1,000円×4時間×20人×5回</v>
      </c>
      <c r="S19" s="378"/>
      <c r="T19" s="399">
        <f>D19</f>
        <v>1</v>
      </c>
      <c r="U19" s="379">
        <f>IF(X19*AA19*AD19*AG19=0,IF(X19*AA19*AD19=0,IF(X19*AA19=0,X19,X19*AA19),X19*AA19*AD19),X19*AA19*AD19*AG19)</f>
        <v>400000</v>
      </c>
      <c r="V19" s="202" t="s">
        <v>239</v>
      </c>
      <c r="W19" s="202" t="s">
        <v>527</v>
      </c>
      <c r="X19" s="380">
        <v>1000</v>
      </c>
      <c r="Y19" s="381" t="s">
        <v>520</v>
      </c>
      <c r="Z19" s="197" t="s">
        <v>521</v>
      </c>
      <c r="AA19" s="382">
        <v>4</v>
      </c>
      <c r="AB19" s="383" t="s">
        <v>522</v>
      </c>
      <c r="AC19" s="197" t="s">
        <v>299</v>
      </c>
      <c r="AD19" s="384">
        <v>20</v>
      </c>
      <c r="AE19" s="383" t="s">
        <v>523</v>
      </c>
      <c r="AF19" s="197" t="s">
        <v>521</v>
      </c>
      <c r="AG19" s="384">
        <v>5</v>
      </c>
      <c r="AH19" s="383" t="s">
        <v>232</v>
      </c>
      <c r="AI19" s="335"/>
    </row>
    <row r="20" spans="1:35" ht="13.5" customHeight="1" x14ac:dyDescent="0.15">
      <c r="A20" s="335"/>
      <c r="B20" s="473"/>
      <c r="C20" s="476"/>
      <c r="D20" s="479"/>
      <c r="E20" s="493"/>
      <c r="F20" s="496"/>
      <c r="G20" s="496"/>
      <c r="H20" s="496"/>
      <c r="I20" s="496"/>
      <c r="J20" s="499"/>
      <c r="K20" s="455"/>
      <c r="L20" s="455"/>
      <c r="M20" s="455"/>
      <c r="N20" s="458"/>
      <c r="O20" s="458"/>
      <c r="P20" s="458"/>
      <c r="Q20" s="461"/>
      <c r="R20" s="385" t="str">
        <f t="shared" si="1"/>
        <v>砕石　2,500円×20㎥</v>
      </c>
      <c r="S20" s="335"/>
      <c r="T20" s="400">
        <f>D19</f>
        <v>1</v>
      </c>
      <c r="U20" s="379">
        <f t="shared" si="2"/>
        <v>50000</v>
      </c>
      <c r="V20" s="202" t="s">
        <v>624</v>
      </c>
      <c r="W20" s="202" t="s">
        <v>528</v>
      </c>
      <c r="X20" s="380">
        <v>2500</v>
      </c>
      <c r="Y20" s="381" t="s">
        <v>520</v>
      </c>
      <c r="Z20" s="197" t="s">
        <v>521</v>
      </c>
      <c r="AA20" s="382">
        <v>20</v>
      </c>
      <c r="AB20" s="383" t="s">
        <v>537</v>
      </c>
      <c r="AC20" s="197"/>
      <c r="AD20" s="384"/>
      <c r="AE20" s="383"/>
      <c r="AF20" s="197"/>
      <c r="AG20" s="384"/>
      <c r="AH20" s="383"/>
      <c r="AI20" s="335"/>
    </row>
    <row r="21" spans="1:35" ht="13.5" customHeight="1" x14ac:dyDescent="0.15">
      <c r="A21" s="335"/>
      <c r="B21" s="473"/>
      <c r="C21" s="476"/>
      <c r="D21" s="479"/>
      <c r="E21" s="493"/>
      <c r="F21" s="496"/>
      <c r="G21" s="496"/>
      <c r="H21" s="496"/>
      <c r="I21" s="496"/>
      <c r="J21" s="499"/>
      <c r="K21" s="455"/>
      <c r="L21" s="455"/>
      <c r="M21" s="455"/>
      <c r="N21" s="458"/>
      <c r="O21" s="458"/>
      <c r="P21" s="458"/>
      <c r="Q21" s="461"/>
      <c r="R21" s="385" t="str">
        <f t="shared" si="1"/>
        <v>　</v>
      </c>
      <c r="S21" s="335"/>
      <c r="T21" s="400">
        <f>D19</f>
        <v>1</v>
      </c>
      <c r="U21" s="379">
        <f t="shared" si="2"/>
        <v>0</v>
      </c>
      <c r="V21" s="202"/>
      <c r="W21" s="202"/>
      <c r="X21" s="380"/>
      <c r="Y21" s="381"/>
      <c r="Z21" s="197"/>
      <c r="AA21" s="382"/>
      <c r="AB21" s="383"/>
      <c r="AC21" s="197"/>
      <c r="AD21" s="384"/>
      <c r="AE21" s="383"/>
      <c r="AF21" s="197"/>
      <c r="AG21" s="384"/>
      <c r="AH21" s="383"/>
      <c r="AI21" s="335"/>
    </row>
    <row r="22" spans="1:35" ht="13.5" customHeight="1" thickBot="1" x14ac:dyDescent="0.2">
      <c r="A22" s="387"/>
      <c r="B22" s="474"/>
      <c r="C22" s="477"/>
      <c r="D22" s="480"/>
      <c r="E22" s="494"/>
      <c r="F22" s="497"/>
      <c r="G22" s="497"/>
      <c r="H22" s="497"/>
      <c r="I22" s="497"/>
      <c r="J22" s="500"/>
      <c r="K22" s="456"/>
      <c r="L22" s="456"/>
      <c r="M22" s="456"/>
      <c r="N22" s="459"/>
      <c r="O22" s="459"/>
      <c r="P22" s="459"/>
      <c r="Q22" s="462"/>
      <c r="R22" s="386" t="str">
        <f t="shared" si="1"/>
        <v>　</v>
      </c>
      <c r="S22" s="387"/>
      <c r="T22" s="401">
        <f>D19</f>
        <v>1</v>
      </c>
      <c r="U22" s="379">
        <f t="shared" si="2"/>
        <v>0</v>
      </c>
      <c r="V22" s="202"/>
      <c r="W22" s="202"/>
      <c r="X22" s="380"/>
      <c r="Y22" s="381"/>
      <c r="Z22" s="197"/>
      <c r="AA22" s="382"/>
      <c r="AB22" s="383"/>
      <c r="AC22" s="197"/>
      <c r="AD22" s="384"/>
      <c r="AE22" s="383"/>
      <c r="AF22" s="197"/>
      <c r="AG22" s="384"/>
      <c r="AH22" s="383"/>
      <c r="AI22" s="335"/>
    </row>
    <row r="23" spans="1:35" ht="13.5" customHeight="1" thickTop="1" x14ac:dyDescent="0.15">
      <c r="A23" s="378"/>
      <c r="B23" s="472">
        <f t="shared" ref="B23" si="3">B19+1</f>
        <v>3</v>
      </c>
      <c r="C23" s="475" t="s">
        <v>539</v>
      </c>
      <c r="D23" s="478">
        <v>1</v>
      </c>
      <c r="E23" s="492">
        <v>31</v>
      </c>
      <c r="F23" s="495"/>
      <c r="G23" s="495"/>
      <c r="H23" s="495"/>
      <c r="I23" s="495"/>
      <c r="J23" s="498"/>
      <c r="K23" s="454" t="str">
        <f>IF(E23="","",(IFERROR(VLOOKUP($E23,【選択肢】!$K$3:$O$84,2,)," ")&amp;IF(F23="","",","&amp;IFERROR(VLOOKUP($F23,【選択肢】!$K$3:$O$84,2,)," ")&amp;IF(G23="","",","&amp;IFERROR(VLOOKUP($G23,【選択肢】!$K$3:$O$84,2,)," ")&amp;IF(H23="","",","&amp;IFERROR(VLOOKUP($H23,【選択肢】!$K$3:$O$84,2,)," ")&amp;IF(I23="","",","&amp;IFERROR(VLOOKUP($I23,【選択肢】!$K$3:$O$84,2,)," ")&amp;IF(J23="","",","&amp;IFERROR(VLOOKUP($J23,【選択肢】!$K$3:$O$84,2,)," "))))))))</f>
        <v>共同</v>
      </c>
      <c r="L23" s="454" t="str">
        <f>IF(E23="","",(IFERROR(VLOOKUP($E23,【選択肢】!$K$3:$O$84,4,)," ")&amp;IF(F23="","",","&amp;IFERROR(VLOOKUP($F23,【選択肢】!$K$3:$O$84,4,)," ")&amp;IF(G23="","",","&amp;IFERROR(VLOOKUP($G23,【選択肢】!$K$3:$O$84,4,)," ")&amp;IF(H23="","",","&amp;IFERROR(VLOOKUP($H23,【選択肢】!$K$3:$O$84,4,)," ")&amp;IF(I23="","",","&amp;IFERROR(VLOOKUP($I23,【選択肢】!$K$3:$O$84,4,)," ")&amp;IF(J23="","",","&amp;IFERROR(VLOOKUP($J23,【選択肢】!$K$3:$O$84,4,)," "))))))))</f>
        <v>水路</v>
      </c>
      <c r="M23" s="454" t="str">
        <f>IF(E23="","",(IFERROR(VLOOKUP($E23,【選択肢】!$K$3:$O$84,5,)," ")&amp;IF(F23="","",","&amp;IFERROR(VLOOKUP($F23,【選択肢】!$K$3:$O$84,5,)," ")&amp;IF(G23="","",","&amp;IFERROR(VLOOKUP($G23,【選択肢】!$K$3:$O$84,5,)," ")&amp;IF(H23="","",","&amp;IFERROR(VLOOKUP($H23,【選択肢】!$K$3:$O$84,5,)," ")&amp;IF(I23="","",","&amp;IFERROR(VLOOKUP($I23,【選択肢】!$K$3:$O$84,5,)," ")&amp;IF(J23="","",","&amp;IFERROR(VLOOKUP($J23,【選択肢】!$K$3:$O$84,5,)," "))))))))</f>
        <v>31 水路の軽微な補修等</v>
      </c>
      <c r="N23" s="458">
        <f>SUMIF($V23:$V26,N$14,$U23:$U26)</f>
        <v>80000</v>
      </c>
      <c r="O23" s="458">
        <f>SUMIF($V23:$V26,O$14,$U23:$U26)</f>
        <v>0</v>
      </c>
      <c r="P23" s="458">
        <f>SUMIF($V23:$V26,P$14,$U23:$U26)</f>
        <v>20000</v>
      </c>
      <c r="Q23" s="460">
        <f>SUM(U23:U26)</f>
        <v>100000</v>
      </c>
      <c r="R23" s="377" t="str">
        <f t="shared" si="1"/>
        <v>日当　1,000円×4時間×10人×2回</v>
      </c>
      <c r="S23" s="378"/>
      <c r="T23" s="399">
        <f>D23</f>
        <v>1</v>
      </c>
      <c r="U23" s="379">
        <f t="shared" si="2"/>
        <v>80000</v>
      </c>
      <c r="V23" s="202" t="s">
        <v>239</v>
      </c>
      <c r="W23" s="202" t="s">
        <v>198</v>
      </c>
      <c r="X23" s="380">
        <v>1000</v>
      </c>
      <c r="Y23" s="381" t="s">
        <v>520</v>
      </c>
      <c r="Z23" s="197" t="s">
        <v>521</v>
      </c>
      <c r="AA23" s="382">
        <v>4</v>
      </c>
      <c r="AB23" s="383" t="s">
        <v>522</v>
      </c>
      <c r="AC23" s="197" t="s">
        <v>299</v>
      </c>
      <c r="AD23" s="384">
        <v>10</v>
      </c>
      <c r="AE23" s="383" t="s">
        <v>523</v>
      </c>
      <c r="AF23" s="197" t="s">
        <v>521</v>
      </c>
      <c r="AG23" s="384">
        <v>2</v>
      </c>
      <c r="AH23" s="383" t="s">
        <v>232</v>
      </c>
      <c r="AI23" s="335"/>
    </row>
    <row r="24" spans="1:35" ht="13.5" customHeight="1" x14ac:dyDescent="0.15">
      <c r="A24" s="335"/>
      <c r="B24" s="473"/>
      <c r="C24" s="476"/>
      <c r="D24" s="479"/>
      <c r="E24" s="493"/>
      <c r="F24" s="496"/>
      <c r="G24" s="496"/>
      <c r="H24" s="496"/>
      <c r="I24" s="496"/>
      <c r="J24" s="499"/>
      <c r="K24" s="455"/>
      <c r="L24" s="455"/>
      <c r="M24" s="455"/>
      <c r="N24" s="458"/>
      <c r="O24" s="458"/>
      <c r="P24" s="458"/>
      <c r="Q24" s="461"/>
      <c r="R24" s="385" t="str">
        <f t="shared" si="1"/>
        <v>シーリング材等　20,000円</v>
      </c>
      <c r="S24" s="335"/>
      <c r="T24" s="400">
        <f>D23</f>
        <v>1</v>
      </c>
      <c r="U24" s="379">
        <f t="shared" si="2"/>
        <v>20000</v>
      </c>
      <c r="V24" s="202" t="s">
        <v>624</v>
      </c>
      <c r="W24" s="202" t="s">
        <v>538</v>
      </c>
      <c r="X24" s="380">
        <v>20000</v>
      </c>
      <c r="Y24" s="381" t="s">
        <v>520</v>
      </c>
      <c r="Z24" s="197"/>
      <c r="AA24" s="382"/>
      <c r="AB24" s="383"/>
      <c r="AC24" s="197"/>
      <c r="AD24" s="384"/>
      <c r="AE24" s="383"/>
      <c r="AF24" s="197"/>
      <c r="AG24" s="384"/>
      <c r="AH24" s="383"/>
      <c r="AI24" s="335"/>
    </row>
    <row r="25" spans="1:35" ht="13.5" customHeight="1" x14ac:dyDescent="0.15">
      <c r="A25" s="335"/>
      <c r="B25" s="473"/>
      <c r="C25" s="476"/>
      <c r="D25" s="479"/>
      <c r="E25" s="493"/>
      <c r="F25" s="496"/>
      <c r="G25" s="496"/>
      <c r="H25" s="496"/>
      <c r="I25" s="496"/>
      <c r="J25" s="499"/>
      <c r="K25" s="455"/>
      <c r="L25" s="455"/>
      <c r="M25" s="455"/>
      <c r="N25" s="458"/>
      <c r="O25" s="458"/>
      <c r="P25" s="458"/>
      <c r="Q25" s="461"/>
      <c r="R25" s="385" t="str">
        <f t="shared" si="1"/>
        <v>　</v>
      </c>
      <c r="S25" s="335"/>
      <c r="T25" s="400">
        <f>D23</f>
        <v>1</v>
      </c>
      <c r="U25" s="379">
        <f t="shared" si="2"/>
        <v>0</v>
      </c>
      <c r="V25" s="202"/>
      <c r="W25" s="202"/>
      <c r="X25" s="380"/>
      <c r="Y25" s="381"/>
      <c r="Z25" s="197"/>
      <c r="AA25" s="382"/>
      <c r="AB25" s="383"/>
      <c r="AC25" s="197"/>
      <c r="AD25" s="384"/>
      <c r="AE25" s="383"/>
      <c r="AF25" s="197"/>
      <c r="AG25" s="384"/>
      <c r="AH25" s="383"/>
      <c r="AI25" s="335"/>
    </row>
    <row r="26" spans="1:35" ht="13.5" customHeight="1" thickBot="1" x14ac:dyDescent="0.2">
      <c r="A26" s="387"/>
      <c r="B26" s="474"/>
      <c r="C26" s="477"/>
      <c r="D26" s="480"/>
      <c r="E26" s="494"/>
      <c r="F26" s="497"/>
      <c r="G26" s="497"/>
      <c r="H26" s="497"/>
      <c r="I26" s="497"/>
      <c r="J26" s="500"/>
      <c r="K26" s="456"/>
      <c r="L26" s="456"/>
      <c r="M26" s="456"/>
      <c r="N26" s="459"/>
      <c r="O26" s="459"/>
      <c r="P26" s="459"/>
      <c r="Q26" s="462"/>
      <c r="R26" s="386" t="str">
        <f t="shared" si="1"/>
        <v>　</v>
      </c>
      <c r="S26" s="387"/>
      <c r="T26" s="401">
        <f>D23</f>
        <v>1</v>
      </c>
      <c r="U26" s="379">
        <f t="shared" si="2"/>
        <v>0</v>
      </c>
      <c r="V26" s="202"/>
      <c r="W26" s="202"/>
      <c r="X26" s="380"/>
      <c r="Y26" s="381"/>
      <c r="Z26" s="197"/>
      <c r="AA26" s="382"/>
      <c r="AB26" s="383"/>
      <c r="AC26" s="197"/>
      <c r="AD26" s="384"/>
      <c r="AE26" s="383"/>
      <c r="AF26" s="197"/>
      <c r="AG26" s="384"/>
      <c r="AH26" s="383"/>
      <c r="AI26" s="335"/>
    </row>
    <row r="27" spans="1:35" ht="13.5" customHeight="1" thickTop="1" x14ac:dyDescent="0.15">
      <c r="A27" s="378"/>
      <c r="B27" s="472">
        <f t="shared" ref="B27" si="4">B23+1</f>
        <v>4</v>
      </c>
      <c r="C27" s="475" t="s">
        <v>540</v>
      </c>
      <c r="D27" s="478">
        <v>1</v>
      </c>
      <c r="E27" s="492">
        <v>1</v>
      </c>
      <c r="F27" s="495">
        <v>24</v>
      </c>
      <c r="G27" s="495">
        <v>25</v>
      </c>
      <c r="H27" s="495">
        <v>26</v>
      </c>
      <c r="I27" s="495">
        <v>27</v>
      </c>
      <c r="J27" s="498"/>
      <c r="K27" s="454" t="str">
        <f>IF(E27="","",(IFERROR(VLOOKUP($E27,【選択肢】!$K$3:$O$84,2,)," ")&amp;IF(F27="","",","&amp;IFERROR(VLOOKUP($F27,【選択肢】!$K$3:$O$84,2,)," ")&amp;IF(G27="","",","&amp;IFERROR(VLOOKUP($G27,【選択肢】!$K$3:$O$84,2,)," ")&amp;IF(H27="","",","&amp;IFERROR(VLOOKUP($H27,【選択肢】!$K$3:$O$84,2,)," ")&amp;IF(I27="","",","&amp;IFERROR(VLOOKUP($I27,【選択肢】!$K$3:$O$84,2,)," ")&amp;IF(J27="","",","&amp;IFERROR(VLOOKUP($J27,【選択肢】!$K$3:$O$84,2,)," "))))))))</f>
        <v>農地維持,共同,共同,共同,共同</v>
      </c>
      <c r="L27" s="454" t="str">
        <f>IF(E27="","",(IFERROR(VLOOKUP($E27,【選択肢】!$K$3:$O$84,4,)," ")&amp;IF(F27="","",","&amp;IFERROR(VLOOKUP($F27,【選択肢】!$K$3:$O$84,4,)," ")&amp;IF(G27="","",","&amp;IFERROR(VLOOKUP($G27,【選択肢】!$K$3:$O$84,4,)," ")&amp;IF(H27="","",","&amp;IFERROR(VLOOKUP($H27,【選択肢】!$K$3:$O$84,4,)," ")&amp;IF(I27="","",","&amp;IFERROR(VLOOKUP($I27,【選択肢】!$K$3:$O$84,4,)," ")&amp;IF(J27="","",","&amp;IFERROR(VLOOKUP($J27,【選択肢】!$K$3:$O$84,4,)," "))))))))</f>
        <v>点検,機能診断,機能診断,機能診断,機能診断</v>
      </c>
      <c r="M27" s="454" t="str">
        <f>IF(E27="","",(IFERROR(VLOOKUP($E27,【選択肢】!$K$3:$O$84,5,)," ")&amp;IF(F27="","",","&amp;IFERROR(VLOOKUP($F27,【選択肢】!$K$3:$O$84,5,)," ")&amp;IF(G27="","",","&amp;IFERROR(VLOOKUP($G27,【選択肢】!$K$3:$O$84,5,)," ")&amp;IF(H27="","",","&amp;IFERROR(VLOOKUP($H27,【選択肢】!$K$3:$O$84,5,)," ")&amp;IF(I27="","",","&amp;IFERROR(VLOOKUP($I27,【選択肢】!$K$3:$O$84,5,)," ")&amp;IF(J27="","",","&amp;IFERROR(VLOOKUP($J27,【選択肢】!$K$3:$O$84,5,)," "))))))))</f>
        <v>1 点検,24 農用地の機能診断,25 水路の機能診断,26 農道の機能診断,27 ため池の機能診断</v>
      </c>
      <c r="N27" s="458">
        <f>SUMIF($V27:$V30,N$14,$U27:$U30)</f>
        <v>40000</v>
      </c>
      <c r="O27" s="458">
        <f>SUMIF($V27:$V30,O$14,$U27:$U30)</f>
        <v>0</v>
      </c>
      <c r="P27" s="458">
        <f>SUMIF($V27:$V30,P$14,$U27:$U30)</f>
        <v>0</v>
      </c>
      <c r="Q27" s="460">
        <f>SUM(U27:U30)</f>
        <v>40000</v>
      </c>
      <c r="R27" s="377" t="str">
        <f t="shared" si="1"/>
        <v>日当　1,000円×2時間×10人×2回</v>
      </c>
      <c r="S27" s="378"/>
      <c r="T27" s="399">
        <f>D27</f>
        <v>1</v>
      </c>
      <c r="U27" s="379">
        <f t="shared" si="2"/>
        <v>40000</v>
      </c>
      <c r="V27" s="202" t="s">
        <v>239</v>
      </c>
      <c r="W27" s="202" t="s">
        <v>198</v>
      </c>
      <c r="X27" s="380">
        <v>1000</v>
      </c>
      <c r="Y27" s="381" t="s">
        <v>520</v>
      </c>
      <c r="Z27" s="197" t="s">
        <v>521</v>
      </c>
      <c r="AA27" s="382">
        <v>2</v>
      </c>
      <c r="AB27" s="383" t="s">
        <v>522</v>
      </c>
      <c r="AC27" s="197" t="s">
        <v>299</v>
      </c>
      <c r="AD27" s="384">
        <v>10</v>
      </c>
      <c r="AE27" s="383" t="s">
        <v>523</v>
      </c>
      <c r="AF27" s="197" t="s">
        <v>521</v>
      </c>
      <c r="AG27" s="384">
        <v>2</v>
      </c>
      <c r="AH27" s="383" t="s">
        <v>232</v>
      </c>
      <c r="AI27" s="335"/>
    </row>
    <row r="28" spans="1:35" ht="13.5" customHeight="1" x14ac:dyDescent="0.15">
      <c r="A28" s="335"/>
      <c r="B28" s="473"/>
      <c r="C28" s="476"/>
      <c r="D28" s="479"/>
      <c r="E28" s="493"/>
      <c r="F28" s="496"/>
      <c r="G28" s="496"/>
      <c r="H28" s="496"/>
      <c r="I28" s="496"/>
      <c r="J28" s="499"/>
      <c r="K28" s="455"/>
      <c r="L28" s="455"/>
      <c r="M28" s="455"/>
      <c r="N28" s="458"/>
      <c r="O28" s="458"/>
      <c r="P28" s="458"/>
      <c r="Q28" s="461"/>
      <c r="R28" s="385" t="str">
        <f t="shared" si="1"/>
        <v>　</v>
      </c>
      <c r="S28" s="335"/>
      <c r="T28" s="400">
        <f>D27</f>
        <v>1</v>
      </c>
      <c r="U28" s="379">
        <f t="shared" si="2"/>
        <v>0</v>
      </c>
      <c r="V28" s="202"/>
      <c r="W28" s="202"/>
      <c r="X28" s="380"/>
      <c r="Y28" s="381"/>
      <c r="Z28" s="197"/>
      <c r="AA28" s="382"/>
      <c r="AB28" s="383"/>
      <c r="AC28" s="197"/>
      <c r="AD28" s="384"/>
      <c r="AE28" s="383"/>
      <c r="AF28" s="197"/>
      <c r="AG28" s="384"/>
      <c r="AH28" s="383"/>
      <c r="AI28" s="335"/>
    </row>
    <row r="29" spans="1:35" ht="13.5" customHeight="1" x14ac:dyDescent="0.15">
      <c r="A29" s="335"/>
      <c r="B29" s="473"/>
      <c r="C29" s="476"/>
      <c r="D29" s="479"/>
      <c r="E29" s="493"/>
      <c r="F29" s="496"/>
      <c r="G29" s="496"/>
      <c r="H29" s="496"/>
      <c r="I29" s="496"/>
      <c r="J29" s="499"/>
      <c r="K29" s="455"/>
      <c r="L29" s="455"/>
      <c r="M29" s="455"/>
      <c r="N29" s="458"/>
      <c r="O29" s="458"/>
      <c r="P29" s="458"/>
      <c r="Q29" s="461"/>
      <c r="R29" s="385" t="str">
        <f t="shared" si="1"/>
        <v>　</v>
      </c>
      <c r="S29" s="335"/>
      <c r="T29" s="400">
        <f>D27</f>
        <v>1</v>
      </c>
      <c r="U29" s="379">
        <f t="shared" si="2"/>
        <v>0</v>
      </c>
      <c r="V29" s="202"/>
      <c r="W29" s="202"/>
      <c r="X29" s="380"/>
      <c r="Y29" s="381"/>
      <c r="Z29" s="197"/>
      <c r="AA29" s="382"/>
      <c r="AB29" s="383"/>
      <c r="AC29" s="197"/>
      <c r="AD29" s="384"/>
      <c r="AE29" s="383"/>
      <c r="AF29" s="197"/>
      <c r="AG29" s="384"/>
      <c r="AH29" s="383"/>
      <c r="AI29" s="335"/>
    </row>
    <row r="30" spans="1:35" ht="13.5" customHeight="1" thickBot="1" x14ac:dyDescent="0.2">
      <c r="A30" s="387"/>
      <c r="B30" s="474"/>
      <c r="C30" s="477"/>
      <c r="D30" s="480"/>
      <c r="E30" s="494"/>
      <c r="F30" s="497"/>
      <c r="G30" s="497"/>
      <c r="H30" s="497"/>
      <c r="I30" s="497"/>
      <c r="J30" s="500"/>
      <c r="K30" s="456"/>
      <c r="L30" s="456"/>
      <c r="M30" s="456"/>
      <c r="N30" s="459"/>
      <c r="O30" s="459"/>
      <c r="P30" s="459"/>
      <c r="Q30" s="462"/>
      <c r="R30" s="386" t="str">
        <f t="shared" si="1"/>
        <v>　</v>
      </c>
      <c r="S30" s="387"/>
      <c r="T30" s="401">
        <f>D27</f>
        <v>1</v>
      </c>
      <c r="U30" s="379">
        <f t="shared" si="2"/>
        <v>0</v>
      </c>
      <c r="V30" s="202"/>
      <c r="W30" s="202"/>
      <c r="X30" s="380"/>
      <c r="Y30" s="381"/>
      <c r="Z30" s="197"/>
      <c r="AA30" s="382"/>
      <c r="AB30" s="383"/>
      <c r="AC30" s="197"/>
      <c r="AD30" s="384"/>
      <c r="AE30" s="383"/>
      <c r="AF30" s="197"/>
      <c r="AG30" s="384"/>
      <c r="AH30" s="383"/>
      <c r="AI30" s="335"/>
    </row>
    <row r="31" spans="1:35" ht="13.5" customHeight="1" thickTop="1" x14ac:dyDescent="0.15">
      <c r="A31" s="378"/>
      <c r="B31" s="472">
        <f t="shared" ref="B31" si="5">B27+1</f>
        <v>5</v>
      </c>
      <c r="C31" s="475" t="s">
        <v>541</v>
      </c>
      <c r="D31" s="478">
        <v>1</v>
      </c>
      <c r="E31" s="492">
        <v>200</v>
      </c>
      <c r="F31" s="495"/>
      <c r="G31" s="495"/>
      <c r="H31" s="495"/>
      <c r="I31" s="495"/>
      <c r="J31" s="498"/>
      <c r="K31" s="454" t="str">
        <f>IF(E31="","",(IFERROR(VLOOKUP($E31,【選択肢】!$K$3:$O$84,2,)," ")&amp;IF(F31="","",","&amp;IFERROR(VLOOKUP($F31,【選択肢】!$K$3:$O$84,2,)," ")&amp;IF(G31="","",","&amp;IFERROR(VLOOKUP($G31,【選択肢】!$K$3:$O$84,2,)," ")&amp;IF(H31="","",","&amp;IFERROR(VLOOKUP($H31,【選択肢】!$K$3:$O$84,2,)," ")&amp;IF(I31="","",","&amp;IFERROR(VLOOKUP($I31,【選択肢】!$K$3:$O$84,2,)," ")&amp;IF(J31="","",","&amp;IFERROR(VLOOKUP($J31,【選択肢】!$K$3:$O$84,2,)," "))))))))</f>
        <v>-</v>
      </c>
      <c r="L31" s="454" t="str">
        <f>IF(E31="","",(IFERROR(VLOOKUP($E31,【選択肢】!$K$3:$O$84,4,)," ")&amp;IF(F31="","",","&amp;IFERROR(VLOOKUP($F31,【選択肢】!$K$3:$O$84,4,)," ")&amp;IF(G31="","",","&amp;IFERROR(VLOOKUP($G31,【選択肢】!$K$3:$O$84,4,)," ")&amp;IF(H31="","",","&amp;IFERROR(VLOOKUP($H31,【選択肢】!$K$3:$O$84,4,)," ")&amp;IF(I31="","",","&amp;IFERROR(VLOOKUP($I31,【選択肢】!$K$3:$O$84,4,)," ")&amp;IF(J31="","",","&amp;IFERROR(VLOOKUP($J31,【選択肢】!$K$3:$O$84,4,)," "))))))))</f>
        <v>事務処理</v>
      </c>
      <c r="M31" s="454" t="str">
        <f>IF(E31="","",(IFERROR(VLOOKUP($E31,【選択肢】!$K$3:$O$84,5,)," ")&amp;IF(F31="","",","&amp;IFERROR(VLOOKUP($F31,【選択肢】!$K$3:$O$84,5,)," ")&amp;IF(G31="","",","&amp;IFERROR(VLOOKUP($G31,【選択肢】!$K$3:$O$84,5,)," ")&amp;IF(H31="","",","&amp;IFERROR(VLOOKUP($H31,【選択肢】!$K$3:$O$84,5,)," ")&amp;IF(I31="","",","&amp;IFERROR(VLOOKUP($I31,【選択肢】!$K$3:$O$84,5,)," ")&amp;IF(J31="","",","&amp;IFERROR(VLOOKUP($J31,【選択肢】!$K$3:$O$84,5,)," "))))))))</f>
        <v>200 事務処理</v>
      </c>
      <c r="N31" s="458">
        <f>SUMIF($V31:$V34,N$14,$U31:$U34)</f>
        <v>0</v>
      </c>
      <c r="O31" s="458">
        <f>SUMIF($V31:$V34,O$14,$U31:$U34)</f>
        <v>0</v>
      </c>
      <c r="P31" s="458">
        <f>SUMIF($V31:$V34,P$14,$U31:$U34)</f>
        <v>50000</v>
      </c>
      <c r="Q31" s="460">
        <f>SUM(U31:U34)</f>
        <v>50000</v>
      </c>
      <c r="R31" s="377" t="str">
        <f t="shared" si="1"/>
        <v>傷害保険　50,000円</v>
      </c>
      <c r="S31" s="378"/>
      <c r="T31" s="399">
        <f>D31</f>
        <v>1</v>
      </c>
      <c r="U31" s="379">
        <f t="shared" ref="U31:U34" si="6">IF(X31*AA31*AD31*AG31=0,IF(X31*AA31*AD31=0,IF(X31*AA31=0,X31,X31*AA31),X31*AA31*AD31),X31*AA31*AD31*AG31)</f>
        <v>50000</v>
      </c>
      <c r="V31" s="202" t="s">
        <v>624</v>
      </c>
      <c r="W31" s="202" t="s">
        <v>542</v>
      </c>
      <c r="X31" s="380">
        <v>50000</v>
      </c>
      <c r="Y31" s="381" t="s">
        <v>517</v>
      </c>
      <c r="Z31" s="197"/>
      <c r="AA31" s="382"/>
      <c r="AB31" s="383"/>
      <c r="AC31" s="197"/>
      <c r="AD31" s="384"/>
      <c r="AE31" s="383"/>
      <c r="AF31" s="197"/>
      <c r="AG31" s="384"/>
      <c r="AH31" s="383"/>
      <c r="AI31" s="335"/>
    </row>
    <row r="32" spans="1:35" ht="13.5" customHeight="1" x14ac:dyDescent="0.15">
      <c r="A32" s="335"/>
      <c r="B32" s="473"/>
      <c r="C32" s="476"/>
      <c r="D32" s="479"/>
      <c r="E32" s="493"/>
      <c r="F32" s="496"/>
      <c r="G32" s="496"/>
      <c r="H32" s="496"/>
      <c r="I32" s="496"/>
      <c r="J32" s="499"/>
      <c r="K32" s="455"/>
      <c r="L32" s="455"/>
      <c r="M32" s="455"/>
      <c r="N32" s="458"/>
      <c r="O32" s="458"/>
      <c r="P32" s="458"/>
      <c r="Q32" s="461"/>
      <c r="R32" s="385" t="str">
        <f t="shared" si="1"/>
        <v>　</v>
      </c>
      <c r="S32" s="335"/>
      <c r="T32" s="400">
        <f>D31</f>
        <v>1</v>
      </c>
      <c r="U32" s="379">
        <f t="shared" si="6"/>
        <v>0</v>
      </c>
      <c r="V32" s="202"/>
      <c r="W32" s="202"/>
      <c r="X32" s="380"/>
      <c r="Y32" s="381"/>
      <c r="Z32" s="197"/>
      <c r="AA32" s="382"/>
      <c r="AB32" s="383"/>
      <c r="AC32" s="197"/>
      <c r="AD32" s="384"/>
      <c r="AE32" s="383"/>
      <c r="AF32" s="197"/>
      <c r="AG32" s="384"/>
      <c r="AH32" s="383"/>
      <c r="AI32" s="335"/>
    </row>
    <row r="33" spans="1:35" ht="13.5" customHeight="1" x14ac:dyDescent="0.15">
      <c r="A33" s="335"/>
      <c r="B33" s="473"/>
      <c r="C33" s="476"/>
      <c r="D33" s="479"/>
      <c r="E33" s="493"/>
      <c r="F33" s="496"/>
      <c r="G33" s="496"/>
      <c r="H33" s="496"/>
      <c r="I33" s="496"/>
      <c r="J33" s="499"/>
      <c r="K33" s="455"/>
      <c r="L33" s="455"/>
      <c r="M33" s="455"/>
      <c r="N33" s="458"/>
      <c r="O33" s="458"/>
      <c r="P33" s="458"/>
      <c r="Q33" s="461"/>
      <c r="R33" s="385" t="str">
        <f t="shared" si="1"/>
        <v>　</v>
      </c>
      <c r="S33" s="335"/>
      <c r="T33" s="400">
        <f>D31</f>
        <v>1</v>
      </c>
      <c r="U33" s="379">
        <f t="shared" si="6"/>
        <v>0</v>
      </c>
      <c r="V33" s="202"/>
      <c r="W33" s="202"/>
      <c r="X33" s="380"/>
      <c r="Y33" s="381"/>
      <c r="Z33" s="197"/>
      <c r="AA33" s="382"/>
      <c r="AB33" s="383"/>
      <c r="AC33" s="197"/>
      <c r="AD33" s="384"/>
      <c r="AE33" s="383"/>
      <c r="AF33" s="197"/>
      <c r="AG33" s="384"/>
      <c r="AH33" s="383"/>
      <c r="AI33" s="335"/>
    </row>
    <row r="34" spans="1:35" ht="13.5" customHeight="1" thickBot="1" x14ac:dyDescent="0.2">
      <c r="A34" s="387"/>
      <c r="B34" s="474"/>
      <c r="C34" s="477"/>
      <c r="D34" s="480"/>
      <c r="E34" s="494"/>
      <c r="F34" s="497"/>
      <c r="G34" s="497"/>
      <c r="H34" s="497"/>
      <c r="I34" s="497"/>
      <c r="J34" s="500"/>
      <c r="K34" s="456"/>
      <c r="L34" s="456"/>
      <c r="M34" s="456"/>
      <c r="N34" s="459"/>
      <c r="O34" s="459"/>
      <c r="P34" s="459"/>
      <c r="Q34" s="462"/>
      <c r="R34" s="386" t="str">
        <f t="shared" si="1"/>
        <v>　</v>
      </c>
      <c r="S34" s="387"/>
      <c r="T34" s="401">
        <f>D31</f>
        <v>1</v>
      </c>
      <c r="U34" s="379">
        <f t="shared" si="6"/>
        <v>0</v>
      </c>
      <c r="V34" s="202"/>
      <c r="W34" s="202"/>
      <c r="X34" s="380"/>
      <c r="Y34" s="381"/>
      <c r="Z34" s="197"/>
      <c r="AA34" s="382"/>
      <c r="AB34" s="383"/>
      <c r="AC34" s="197"/>
      <c r="AD34" s="384"/>
      <c r="AE34" s="383"/>
      <c r="AF34" s="197"/>
      <c r="AG34" s="384"/>
      <c r="AH34" s="383"/>
      <c r="AI34" s="335"/>
    </row>
    <row r="35" spans="1:35" ht="13.5" customHeight="1" thickTop="1" x14ac:dyDescent="0.15">
      <c r="A35" s="378"/>
      <c r="B35" s="472">
        <f t="shared" ref="B35" si="7">B31+1</f>
        <v>6</v>
      </c>
      <c r="C35" s="475" t="s">
        <v>628</v>
      </c>
      <c r="D35" s="478">
        <v>1</v>
      </c>
      <c r="E35" s="492">
        <v>32</v>
      </c>
      <c r="F35" s="529"/>
      <c r="G35" s="495"/>
      <c r="H35" s="495"/>
      <c r="I35" s="495"/>
      <c r="J35" s="498"/>
      <c r="K35" s="454" t="str">
        <f>IF(E35="","",(IFERROR(VLOOKUP($E35,【選択肢】!$K$3:$O$84,2,)," ")&amp;IF(F35="","",","&amp;IFERROR(VLOOKUP($F35,【選択肢】!$K$3:$O$84,2,)," ")&amp;IF(G35="","",","&amp;IFERROR(VLOOKUP($G35,【選択肢】!$K$3:$O$84,2,)," ")&amp;IF(H35="","",","&amp;IFERROR(VLOOKUP($H35,【選択肢】!$K$3:$O$84,2,)," ")&amp;IF(I35="","",","&amp;IFERROR(VLOOKUP($I35,【選択肢】!$K$3:$O$84,2,)," ")&amp;IF(J35="","",","&amp;IFERROR(VLOOKUP($J35,【選択肢】!$K$3:$O$84,2,)," "))))))))</f>
        <v>共同</v>
      </c>
      <c r="L35" s="454" t="str">
        <f>IF(E35="","",(IFERROR(VLOOKUP($E35,【選択肢】!$K$3:$O$84,4,)," ")&amp;IF(F35="","",","&amp;IFERROR(VLOOKUP($F35,【選択肢】!$K$3:$O$84,4,)," ")&amp;IF(G35="","",","&amp;IFERROR(VLOOKUP($G35,【選択肢】!$K$3:$O$84,4,)," ")&amp;IF(H35="","",","&amp;IFERROR(VLOOKUP($H35,【選択肢】!$K$3:$O$84,4,)," ")&amp;IF(I35="","",","&amp;IFERROR(VLOOKUP($I35,【選択肢】!$K$3:$O$84,4,)," ")&amp;IF(J35="","",","&amp;IFERROR(VLOOKUP($J35,【選択肢】!$K$3:$O$84,4,)," "))))))))</f>
        <v>農道</v>
      </c>
      <c r="M35" s="454" t="str">
        <f>IF(E35="","",(IFERROR(VLOOKUP($E35,【選択肢】!$K$3:$O$84,5,)," ")&amp;IF(F35="","",","&amp;IFERROR(VLOOKUP($F35,【選択肢】!$K$3:$O$84,5,)," ")&amp;IF(G35="","",","&amp;IFERROR(VLOOKUP($G35,【選択肢】!$K$3:$O$84,5,)," ")&amp;IF(H35="","",","&amp;IFERROR(VLOOKUP($H35,【選択肢】!$K$3:$O$84,5,)," ")&amp;IF(I35="","",","&amp;IFERROR(VLOOKUP($I35,【選択肢】!$K$3:$O$84,5,)," ")&amp;IF(J35="","",","&amp;IFERROR(VLOOKUP($J35,【選択肢】!$K$3:$O$84,5,)," "))))))))</f>
        <v>32 農道の軽微な補修等</v>
      </c>
      <c r="N35" s="457">
        <f>SUMIF($V35:$V38,N$14,$U35:$U38)</f>
        <v>200000</v>
      </c>
      <c r="O35" s="457">
        <f>SUMIF($V35:$V38,O$14,$U35:$U38)</f>
        <v>0</v>
      </c>
      <c r="P35" s="457">
        <f>SUMIF($V35:$V38,P$14,$U35:$U38)</f>
        <v>100000</v>
      </c>
      <c r="Q35" s="460">
        <f>SUM(U35:U38)</f>
        <v>300000</v>
      </c>
      <c r="R35" s="377" t="str">
        <f t="shared" si="1"/>
        <v>日当　1,000円×5時間×20人×2日</v>
      </c>
      <c r="S35" s="378"/>
      <c r="T35" s="399">
        <f>D35</f>
        <v>1</v>
      </c>
      <c r="U35" s="379">
        <f>IF(X35*AA35*AD35*AG35=0,IF(X35*AA35*AD35=0,IF(X35*AA35=0,X35,X35*AA35),X35*AA35*AD35),X35*AA35*AD35*AG35)</f>
        <v>200000</v>
      </c>
      <c r="V35" s="202" t="s">
        <v>239</v>
      </c>
      <c r="W35" s="202" t="s">
        <v>625</v>
      </c>
      <c r="X35" s="380">
        <v>1000</v>
      </c>
      <c r="Y35" s="381" t="s">
        <v>543</v>
      </c>
      <c r="Z35" s="197" t="s">
        <v>299</v>
      </c>
      <c r="AA35" s="382">
        <v>5</v>
      </c>
      <c r="AB35" s="383" t="s">
        <v>522</v>
      </c>
      <c r="AC35" s="197" t="s">
        <v>299</v>
      </c>
      <c r="AD35" s="384">
        <v>20</v>
      </c>
      <c r="AE35" s="383" t="s">
        <v>523</v>
      </c>
      <c r="AF35" s="197" t="s">
        <v>299</v>
      </c>
      <c r="AG35" s="384">
        <v>2</v>
      </c>
      <c r="AH35" s="383" t="s">
        <v>626</v>
      </c>
      <c r="AI35" s="335"/>
    </row>
    <row r="36" spans="1:35" ht="13.5" customHeight="1" x14ac:dyDescent="0.15">
      <c r="A36" s="335"/>
      <c r="B36" s="473"/>
      <c r="C36" s="476"/>
      <c r="D36" s="479"/>
      <c r="E36" s="493"/>
      <c r="F36" s="496"/>
      <c r="G36" s="496"/>
      <c r="H36" s="496"/>
      <c r="I36" s="496"/>
      <c r="J36" s="499"/>
      <c r="K36" s="455"/>
      <c r="L36" s="455"/>
      <c r="M36" s="455"/>
      <c r="N36" s="458"/>
      <c r="O36" s="458"/>
      <c r="P36" s="458"/>
      <c r="Q36" s="461"/>
      <c r="R36" s="385" t="str">
        <f t="shared" si="1"/>
        <v>重機リース料　50,000円×2日</v>
      </c>
      <c r="S36" s="335"/>
      <c r="T36" s="400">
        <f>D35</f>
        <v>1</v>
      </c>
      <c r="U36" s="379">
        <f t="shared" si="2"/>
        <v>100000</v>
      </c>
      <c r="V36" s="202" t="s">
        <v>624</v>
      </c>
      <c r="W36" s="202" t="s">
        <v>627</v>
      </c>
      <c r="X36" s="380">
        <v>50000</v>
      </c>
      <c r="Y36" s="381" t="s">
        <v>302</v>
      </c>
      <c r="Z36" s="197" t="s">
        <v>299</v>
      </c>
      <c r="AA36" s="382">
        <v>2</v>
      </c>
      <c r="AB36" s="383" t="s">
        <v>626</v>
      </c>
      <c r="AC36" s="197"/>
      <c r="AD36" s="384"/>
      <c r="AE36" s="383"/>
      <c r="AF36" s="197"/>
      <c r="AG36" s="384"/>
      <c r="AH36" s="383"/>
      <c r="AI36" s="335"/>
    </row>
    <row r="37" spans="1:35" ht="13.5" customHeight="1" x14ac:dyDescent="0.15">
      <c r="A37" s="335"/>
      <c r="B37" s="473"/>
      <c r="C37" s="476"/>
      <c r="D37" s="479"/>
      <c r="E37" s="493"/>
      <c r="F37" s="496"/>
      <c r="G37" s="496"/>
      <c r="H37" s="496"/>
      <c r="I37" s="496"/>
      <c r="J37" s="499"/>
      <c r="K37" s="455"/>
      <c r="L37" s="455"/>
      <c r="M37" s="455"/>
      <c r="N37" s="458"/>
      <c r="O37" s="458"/>
      <c r="P37" s="458"/>
      <c r="Q37" s="461"/>
      <c r="R37" s="385" t="str">
        <f t="shared" si="1"/>
        <v>　</v>
      </c>
      <c r="S37" s="335"/>
      <c r="T37" s="400">
        <f>D35</f>
        <v>1</v>
      </c>
      <c r="U37" s="379">
        <f t="shared" si="2"/>
        <v>0</v>
      </c>
      <c r="V37" s="202"/>
      <c r="W37" s="202"/>
      <c r="X37" s="380"/>
      <c r="Y37" s="381"/>
      <c r="Z37" s="197"/>
      <c r="AA37" s="382"/>
      <c r="AB37" s="383"/>
      <c r="AC37" s="197"/>
      <c r="AD37" s="384"/>
      <c r="AE37" s="383"/>
      <c r="AF37" s="197"/>
      <c r="AG37" s="384"/>
      <c r="AH37" s="383"/>
      <c r="AI37" s="335"/>
    </row>
    <row r="38" spans="1:35" ht="13.5" customHeight="1" thickBot="1" x14ac:dyDescent="0.2">
      <c r="A38" s="387"/>
      <c r="B38" s="474"/>
      <c r="C38" s="477"/>
      <c r="D38" s="480"/>
      <c r="E38" s="494"/>
      <c r="F38" s="497"/>
      <c r="G38" s="497"/>
      <c r="H38" s="497"/>
      <c r="I38" s="497"/>
      <c r="J38" s="500"/>
      <c r="K38" s="456"/>
      <c r="L38" s="456"/>
      <c r="M38" s="456"/>
      <c r="N38" s="459"/>
      <c r="O38" s="459"/>
      <c r="P38" s="459"/>
      <c r="Q38" s="462"/>
      <c r="R38" s="386" t="str">
        <f t="shared" si="1"/>
        <v>　</v>
      </c>
      <c r="S38" s="387"/>
      <c r="T38" s="401">
        <f>D35</f>
        <v>1</v>
      </c>
      <c r="U38" s="379">
        <f t="shared" si="2"/>
        <v>0</v>
      </c>
      <c r="V38" s="202"/>
      <c r="W38" s="202"/>
      <c r="X38" s="380"/>
      <c r="Y38" s="381"/>
      <c r="Z38" s="197"/>
      <c r="AA38" s="382"/>
      <c r="AB38" s="383"/>
      <c r="AC38" s="197"/>
      <c r="AD38" s="384"/>
      <c r="AE38" s="383"/>
      <c r="AF38" s="197"/>
      <c r="AG38" s="384"/>
      <c r="AH38" s="383"/>
      <c r="AI38" s="335"/>
    </row>
    <row r="39" spans="1:35" ht="13.5" customHeight="1" thickTop="1" x14ac:dyDescent="0.15">
      <c r="A39" s="378"/>
      <c r="B39" s="472"/>
      <c r="C39" s="475"/>
      <c r="D39" s="478"/>
      <c r="E39" s="463"/>
      <c r="F39" s="466"/>
      <c r="G39" s="466"/>
      <c r="H39" s="466"/>
      <c r="I39" s="466"/>
      <c r="J39" s="469"/>
      <c r="K39" s="454" t="str">
        <f>IF(E39="","",(IFERROR(VLOOKUP($E39,【選択肢】!$K$3:$O$84,2,)," ")&amp;IF(F39="","",","&amp;IFERROR(VLOOKUP($F39,【選択肢】!$K$3:$O$84,2,)," ")&amp;IF(G39="","",","&amp;IFERROR(VLOOKUP($G39,【選択肢】!$K$3:$O$84,2,)," ")&amp;IF(H39="","",","&amp;IFERROR(VLOOKUP($H39,【選択肢】!$K$3:$O$84,2,)," ")&amp;IF(I39="","",","&amp;IFERROR(VLOOKUP($I39,【選択肢】!$K$3:$O$84,2,)," ")&amp;IF(J39="","",","&amp;IFERROR(VLOOKUP($J39,【選択肢】!$K$3:$O$84,2,)," "))))))))</f>
        <v/>
      </c>
      <c r="L39" s="454" t="str">
        <f>IF(E39="","",(IFERROR(VLOOKUP($E39,【選択肢】!$K$3:$O$84,4,)," ")&amp;IF(F39="","",","&amp;IFERROR(VLOOKUP($F39,【選択肢】!$K$3:$O$84,4,)," ")&amp;IF(G39="","",","&amp;IFERROR(VLOOKUP($G39,【選択肢】!$K$3:$O$84,4,)," ")&amp;IF(H39="","",","&amp;IFERROR(VLOOKUP($H39,【選択肢】!$K$3:$O$84,4,)," ")&amp;IF(I39="","",","&amp;IFERROR(VLOOKUP($I39,【選択肢】!$K$3:$O$84,4,)," ")&amp;IF(J39="","",","&amp;IFERROR(VLOOKUP($J39,【選択肢】!$K$3:$O$84,4,)," "))))))))</f>
        <v/>
      </c>
      <c r="M39" s="454" t="str">
        <f>IF(E39="","",(IFERROR(VLOOKUP($E39,【選択肢】!$K$3:$O$84,5,)," ")&amp;IF(F39="","",","&amp;IFERROR(VLOOKUP($F39,【選択肢】!$K$3:$O$84,5,)," ")&amp;IF(G39="","",","&amp;IFERROR(VLOOKUP($G39,【選択肢】!$K$3:$O$84,5,)," ")&amp;IF(H39="","",","&amp;IFERROR(VLOOKUP($H39,【選択肢】!$K$3:$O$84,5,)," ")&amp;IF(I39="","",","&amp;IFERROR(VLOOKUP($I39,【選択肢】!$K$3:$O$84,5,)," ")&amp;IF(J39="","",","&amp;IFERROR(VLOOKUP($J39,【選択肢】!$K$3:$O$84,5,)," "))))))))</f>
        <v/>
      </c>
      <c r="N39" s="457">
        <f>SUMIF($V39:$V42,N$14,$U39:$U42)</f>
        <v>0</v>
      </c>
      <c r="O39" s="457">
        <f>SUMIF($V39:$V42,O$14,$U39:$U42)</f>
        <v>0</v>
      </c>
      <c r="P39" s="457">
        <f>SUMIF($V39:$V42,P$14,$U39:$U42)</f>
        <v>0</v>
      </c>
      <c r="Q39" s="460">
        <f>SUM(U39:U42)</f>
        <v>0</v>
      </c>
      <c r="R39" s="377" t="str">
        <f t="shared" ref="R39:R42" si="8">W39&amp;"　"&amp;TEXT(X39,"#,###")&amp;Y39&amp;Z39&amp;AA39&amp;AB39&amp;AC39&amp;AD39&amp;AE39&amp;AF39&amp;AG39&amp;AH39</f>
        <v>　</v>
      </c>
      <c r="S39" s="378"/>
      <c r="T39" s="399">
        <f>D39</f>
        <v>0</v>
      </c>
      <c r="U39" s="379">
        <f t="shared" ref="U39:U42" si="9">IF(X39*AA39*AD39*AG39=0,IF(X39*AA39*AD39=0,IF(X39*AA39=0,X39,X39*AA39),X39*AA39*AD39),X39*AA39*AD39*AG39)</f>
        <v>0</v>
      </c>
      <c r="V39" s="202"/>
      <c r="W39" s="202"/>
      <c r="X39" s="380"/>
      <c r="Y39" s="381"/>
      <c r="Z39" s="197"/>
      <c r="AA39" s="382"/>
      <c r="AB39" s="383"/>
      <c r="AC39" s="197"/>
      <c r="AD39" s="384"/>
      <c r="AE39" s="383"/>
      <c r="AF39" s="197"/>
      <c r="AG39" s="384"/>
      <c r="AH39" s="383"/>
      <c r="AI39" s="335"/>
    </row>
    <row r="40" spans="1:35" ht="13.5" customHeight="1" x14ac:dyDescent="0.15">
      <c r="A40" s="335"/>
      <c r="B40" s="473"/>
      <c r="C40" s="476"/>
      <c r="D40" s="479"/>
      <c r="E40" s="464"/>
      <c r="F40" s="467"/>
      <c r="G40" s="467"/>
      <c r="H40" s="467"/>
      <c r="I40" s="467"/>
      <c r="J40" s="470"/>
      <c r="K40" s="455"/>
      <c r="L40" s="455"/>
      <c r="M40" s="455"/>
      <c r="N40" s="458"/>
      <c r="O40" s="458"/>
      <c r="P40" s="458"/>
      <c r="Q40" s="461"/>
      <c r="R40" s="385" t="str">
        <f t="shared" si="8"/>
        <v>　</v>
      </c>
      <c r="S40" s="335"/>
      <c r="T40" s="400">
        <f>D39</f>
        <v>0</v>
      </c>
      <c r="U40" s="379">
        <f t="shared" si="9"/>
        <v>0</v>
      </c>
      <c r="V40" s="202"/>
      <c r="W40" s="202"/>
      <c r="X40" s="380"/>
      <c r="Y40" s="381"/>
      <c r="Z40" s="197"/>
      <c r="AA40" s="382"/>
      <c r="AB40" s="383"/>
      <c r="AC40" s="197"/>
      <c r="AD40" s="384"/>
      <c r="AE40" s="383"/>
      <c r="AF40" s="197"/>
      <c r="AG40" s="384"/>
      <c r="AH40" s="383"/>
      <c r="AI40" s="335"/>
    </row>
    <row r="41" spans="1:35" ht="13.5" customHeight="1" x14ac:dyDescent="0.15">
      <c r="A41" s="335"/>
      <c r="B41" s="473"/>
      <c r="C41" s="476"/>
      <c r="D41" s="479"/>
      <c r="E41" s="464"/>
      <c r="F41" s="467"/>
      <c r="G41" s="467"/>
      <c r="H41" s="467"/>
      <c r="I41" s="467"/>
      <c r="J41" s="470"/>
      <c r="K41" s="455"/>
      <c r="L41" s="455"/>
      <c r="M41" s="455"/>
      <c r="N41" s="458"/>
      <c r="O41" s="458"/>
      <c r="P41" s="458"/>
      <c r="Q41" s="461"/>
      <c r="R41" s="385" t="str">
        <f t="shared" si="8"/>
        <v>　</v>
      </c>
      <c r="S41" s="335"/>
      <c r="T41" s="400">
        <f>D39</f>
        <v>0</v>
      </c>
      <c r="U41" s="379">
        <f t="shared" si="9"/>
        <v>0</v>
      </c>
      <c r="V41" s="202"/>
      <c r="W41" s="202"/>
      <c r="X41" s="380"/>
      <c r="Y41" s="381"/>
      <c r="Z41" s="197"/>
      <c r="AA41" s="382"/>
      <c r="AB41" s="383"/>
      <c r="AC41" s="197"/>
      <c r="AD41" s="384"/>
      <c r="AE41" s="383"/>
      <c r="AF41" s="197"/>
      <c r="AG41" s="384"/>
      <c r="AH41" s="383"/>
      <c r="AI41" s="335"/>
    </row>
    <row r="42" spans="1:35" ht="13.5" customHeight="1" thickBot="1" x14ac:dyDescent="0.2">
      <c r="A42" s="387"/>
      <c r="B42" s="474"/>
      <c r="C42" s="477"/>
      <c r="D42" s="480"/>
      <c r="E42" s="465"/>
      <c r="F42" s="468"/>
      <c r="G42" s="468"/>
      <c r="H42" s="468"/>
      <c r="I42" s="468"/>
      <c r="J42" s="471"/>
      <c r="K42" s="456"/>
      <c r="L42" s="456"/>
      <c r="M42" s="456"/>
      <c r="N42" s="459"/>
      <c r="O42" s="459"/>
      <c r="P42" s="459"/>
      <c r="Q42" s="462"/>
      <c r="R42" s="386" t="str">
        <f t="shared" si="8"/>
        <v>　</v>
      </c>
      <c r="S42" s="387"/>
      <c r="T42" s="401">
        <f>D39</f>
        <v>0</v>
      </c>
      <c r="U42" s="379">
        <f t="shared" si="9"/>
        <v>0</v>
      </c>
      <c r="V42" s="202"/>
      <c r="W42" s="202"/>
      <c r="X42" s="380"/>
      <c r="Y42" s="381"/>
      <c r="Z42" s="197"/>
      <c r="AA42" s="382"/>
      <c r="AB42" s="383"/>
      <c r="AC42" s="197"/>
      <c r="AD42" s="384"/>
      <c r="AE42" s="383"/>
      <c r="AF42" s="197"/>
      <c r="AG42" s="384"/>
      <c r="AH42" s="383"/>
      <c r="AI42" s="335"/>
    </row>
    <row r="43" spans="1:35" ht="13.5" customHeight="1" thickTop="1" x14ac:dyDescent="0.15">
      <c r="A43" s="378"/>
      <c r="B43" s="472"/>
      <c r="C43" s="475"/>
      <c r="D43" s="478"/>
      <c r="E43" s="463"/>
      <c r="F43" s="466"/>
      <c r="G43" s="466"/>
      <c r="H43" s="466"/>
      <c r="I43" s="466"/>
      <c r="J43" s="469"/>
      <c r="K43" s="454" t="str">
        <f>IF(E43="","",(IFERROR(VLOOKUP($E43,【選択肢】!$K$3:$O$84,2,)," ")&amp;IF(F43="","",","&amp;IFERROR(VLOOKUP($F43,【選択肢】!$K$3:$O$84,2,)," ")&amp;IF(G43="","",","&amp;IFERROR(VLOOKUP($G43,【選択肢】!$K$3:$O$84,2,)," ")&amp;IF(H43="","",","&amp;IFERROR(VLOOKUP($H43,【選択肢】!$K$3:$O$84,2,)," ")&amp;IF(I43="","",","&amp;IFERROR(VLOOKUP($I43,【選択肢】!$K$3:$O$84,2,)," ")&amp;IF(J43="","",","&amp;IFERROR(VLOOKUP($J43,【選択肢】!$K$3:$O$84,2,)," "))))))))</f>
        <v/>
      </c>
      <c r="L43" s="454" t="str">
        <f>IF(E43="","",(IFERROR(VLOOKUP($E43,【選択肢】!$K$3:$O$84,4,)," ")&amp;IF(F43="","",","&amp;IFERROR(VLOOKUP($F43,【選択肢】!$K$3:$O$84,4,)," ")&amp;IF(G43="","",","&amp;IFERROR(VLOOKUP($G43,【選択肢】!$K$3:$O$84,4,)," ")&amp;IF(H43="","",","&amp;IFERROR(VLOOKUP($H43,【選択肢】!$K$3:$O$84,4,)," ")&amp;IF(I43="","",","&amp;IFERROR(VLOOKUP($I43,【選択肢】!$K$3:$O$84,4,)," ")&amp;IF(J43="","",","&amp;IFERROR(VLOOKUP($J43,【選択肢】!$K$3:$O$84,4,)," "))))))))</f>
        <v/>
      </c>
      <c r="M43" s="454" t="str">
        <f>IF(E43="","",(IFERROR(VLOOKUP($E43,【選択肢】!$K$3:$O$84,5,)," ")&amp;IF(F43="","",","&amp;IFERROR(VLOOKUP($F43,【選択肢】!$K$3:$O$84,5,)," ")&amp;IF(G43="","",","&amp;IFERROR(VLOOKUP($G43,【選択肢】!$K$3:$O$84,5,)," ")&amp;IF(H43="","",","&amp;IFERROR(VLOOKUP($H43,【選択肢】!$K$3:$O$84,5,)," ")&amp;IF(I43="","",","&amp;IFERROR(VLOOKUP($I43,【選択肢】!$K$3:$O$84,5,)," ")&amp;IF(J43="","",","&amp;IFERROR(VLOOKUP($J43,【選択肢】!$K$3:$O$84,5,)," "))))))))</f>
        <v/>
      </c>
      <c r="N43" s="457">
        <f>SUMIF($V43:$V46,N$14,$U43:$U46)</f>
        <v>0</v>
      </c>
      <c r="O43" s="457">
        <f>SUMIF($V43:$V46,O$14,$U43:$U46)</f>
        <v>0</v>
      </c>
      <c r="P43" s="457">
        <f>SUMIF($V43:$V46,P$14,$U43:$U46)</f>
        <v>0</v>
      </c>
      <c r="Q43" s="460">
        <f>SUM(U43:U46)</f>
        <v>0</v>
      </c>
      <c r="R43" s="377" t="str">
        <f t="shared" ref="R43:R46" si="10">W43&amp;"　"&amp;TEXT(X43,"#,###")&amp;Y43&amp;Z43&amp;AA43&amp;AB43&amp;AC43&amp;AD43&amp;AE43&amp;AF43&amp;AG43&amp;AH43</f>
        <v>　</v>
      </c>
      <c r="S43" s="378"/>
      <c r="T43" s="399">
        <f>D43</f>
        <v>0</v>
      </c>
      <c r="U43" s="379">
        <f t="shared" ref="U43:U46" si="11">IF(X43*AA43*AD43*AG43=0,IF(X43*AA43*AD43=0,IF(X43*AA43=0,X43,X43*AA43),X43*AA43*AD43),X43*AA43*AD43*AG43)</f>
        <v>0</v>
      </c>
      <c r="V43" s="202"/>
      <c r="W43" s="202"/>
      <c r="X43" s="380"/>
      <c r="Y43" s="381"/>
      <c r="Z43" s="197"/>
      <c r="AA43" s="382"/>
      <c r="AB43" s="383"/>
      <c r="AC43" s="197"/>
      <c r="AD43" s="384"/>
      <c r="AE43" s="383"/>
      <c r="AF43" s="197"/>
      <c r="AG43" s="384"/>
      <c r="AH43" s="383"/>
      <c r="AI43" s="335"/>
    </row>
    <row r="44" spans="1:35" ht="13.5" customHeight="1" x14ac:dyDescent="0.15">
      <c r="A44" s="335"/>
      <c r="B44" s="473"/>
      <c r="C44" s="476"/>
      <c r="D44" s="479"/>
      <c r="E44" s="464"/>
      <c r="F44" s="467"/>
      <c r="G44" s="467"/>
      <c r="H44" s="467"/>
      <c r="I44" s="467"/>
      <c r="J44" s="470"/>
      <c r="K44" s="455"/>
      <c r="L44" s="455"/>
      <c r="M44" s="455"/>
      <c r="N44" s="458"/>
      <c r="O44" s="458"/>
      <c r="P44" s="458"/>
      <c r="Q44" s="461"/>
      <c r="R44" s="385" t="str">
        <f t="shared" si="10"/>
        <v>　</v>
      </c>
      <c r="S44" s="335"/>
      <c r="T44" s="400">
        <f>D43</f>
        <v>0</v>
      </c>
      <c r="U44" s="379">
        <f t="shared" si="11"/>
        <v>0</v>
      </c>
      <c r="V44" s="202"/>
      <c r="W44" s="202"/>
      <c r="X44" s="380"/>
      <c r="Y44" s="381"/>
      <c r="Z44" s="197"/>
      <c r="AA44" s="382"/>
      <c r="AB44" s="383"/>
      <c r="AC44" s="197"/>
      <c r="AD44" s="384"/>
      <c r="AE44" s="383"/>
      <c r="AF44" s="197"/>
      <c r="AG44" s="384"/>
      <c r="AH44" s="383"/>
      <c r="AI44" s="335"/>
    </row>
    <row r="45" spans="1:35" ht="13.5" customHeight="1" x14ac:dyDescent="0.15">
      <c r="A45" s="335"/>
      <c r="B45" s="473"/>
      <c r="C45" s="476"/>
      <c r="D45" s="479"/>
      <c r="E45" s="464"/>
      <c r="F45" s="467"/>
      <c r="G45" s="467"/>
      <c r="H45" s="467"/>
      <c r="I45" s="467"/>
      <c r="J45" s="470"/>
      <c r="K45" s="455"/>
      <c r="L45" s="455"/>
      <c r="M45" s="455"/>
      <c r="N45" s="458"/>
      <c r="O45" s="458"/>
      <c r="P45" s="458"/>
      <c r="Q45" s="461"/>
      <c r="R45" s="385" t="str">
        <f t="shared" si="10"/>
        <v>　</v>
      </c>
      <c r="S45" s="335"/>
      <c r="T45" s="400">
        <f>D43</f>
        <v>0</v>
      </c>
      <c r="U45" s="379">
        <f t="shared" si="11"/>
        <v>0</v>
      </c>
      <c r="V45" s="202"/>
      <c r="W45" s="202"/>
      <c r="X45" s="380"/>
      <c r="Y45" s="381"/>
      <c r="Z45" s="197"/>
      <c r="AA45" s="382"/>
      <c r="AB45" s="383"/>
      <c r="AC45" s="197"/>
      <c r="AD45" s="384"/>
      <c r="AE45" s="383"/>
      <c r="AF45" s="197"/>
      <c r="AG45" s="384"/>
      <c r="AH45" s="383"/>
      <c r="AI45" s="335"/>
    </row>
    <row r="46" spans="1:35" ht="13.5" customHeight="1" thickBot="1" x14ac:dyDescent="0.2">
      <c r="A46" s="387"/>
      <c r="B46" s="474"/>
      <c r="C46" s="477"/>
      <c r="D46" s="480"/>
      <c r="E46" s="465"/>
      <c r="F46" s="468"/>
      <c r="G46" s="468"/>
      <c r="H46" s="468"/>
      <c r="I46" s="468"/>
      <c r="J46" s="471"/>
      <c r="K46" s="456"/>
      <c r="L46" s="456"/>
      <c r="M46" s="456"/>
      <c r="N46" s="459"/>
      <c r="O46" s="459"/>
      <c r="P46" s="459"/>
      <c r="Q46" s="462"/>
      <c r="R46" s="386" t="str">
        <f t="shared" si="10"/>
        <v>　</v>
      </c>
      <c r="S46" s="387"/>
      <c r="T46" s="401">
        <f>D43</f>
        <v>0</v>
      </c>
      <c r="U46" s="379">
        <f t="shared" si="11"/>
        <v>0</v>
      </c>
      <c r="V46" s="202"/>
      <c r="W46" s="202"/>
      <c r="X46" s="380"/>
      <c r="Y46" s="381"/>
      <c r="Z46" s="197"/>
      <c r="AA46" s="382"/>
      <c r="AB46" s="383"/>
      <c r="AC46" s="197"/>
      <c r="AD46" s="384"/>
      <c r="AE46" s="383"/>
      <c r="AF46" s="197"/>
      <c r="AG46" s="384"/>
      <c r="AH46" s="383"/>
      <c r="AI46" s="335"/>
    </row>
    <row r="47" spans="1:35" ht="19.5" thickTop="1" x14ac:dyDescent="0.4">
      <c r="A47" s="378"/>
      <c r="B47" s="388"/>
      <c r="C47" s="389" t="s">
        <v>524</v>
      </c>
      <c r="D47" s="390"/>
      <c r="E47" s="391"/>
      <c r="F47" s="391"/>
      <c r="G47" s="391"/>
      <c r="H47" s="391"/>
      <c r="I47" s="391"/>
      <c r="J47" s="391"/>
      <c r="K47" s="392"/>
      <c r="L47" s="392"/>
      <c r="M47" s="392"/>
      <c r="N47" s="392"/>
      <c r="O47" s="392"/>
      <c r="P47" s="392"/>
      <c r="Q47" s="392"/>
      <c r="R47" s="392"/>
      <c r="S47" s="378"/>
      <c r="T47" s="335"/>
      <c r="U47" s="335"/>
      <c r="V47" s="335"/>
      <c r="W47" s="335"/>
      <c r="X47" s="335"/>
      <c r="Y47" s="335"/>
      <c r="Z47" s="335"/>
      <c r="AA47" s="335"/>
      <c r="AB47" s="335"/>
      <c r="AC47" s="335"/>
      <c r="AD47" s="335"/>
      <c r="AE47" s="335"/>
      <c r="AF47" s="335"/>
      <c r="AG47" s="335"/>
      <c r="AH47" s="335"/>
      <c r="AI47" s="335"/>
    </row>
    <row r="48" spans="1:35" ht="18.75" customHeight="1" x14ac:dyDescent="0.4">
      <c r="A48" s="335"/>
      <c r="B48" s="338"/>
      <c r="C48" s="338"/>
      <c r="D48" s="338"/>
      <c r="E48" s="338"/>
      <c r="F48" s="338"/>
      <c r="G48" s="338"/>
      <c r="H48" s="338"/>
      <c r="I48" s="338"/>
      <c r="J48" s="338"/>
      <c r="K48" s="338"/>
      <c r="L48" s="338"/>
      <c r="M48" s="338"/>
      <c r="N48" s="338"/>
      <c r="O48" s="338"/>
      <c r="P48" s="338"/>
      <c r="Q48" s="338"/>
      <c r="R48" s="338"/>
      <c r="S48" s="335"/>
      <c r="T48" s="335"/>
      <c r="U48" s="335"/>
      <c r="V48" s="335"/>
      <c r="W48" s="335"/>
      <c r="X48" s="335"/>
      <c r="Y48" s="335"/>
      <c r="Z48" s="335"/>
      <c r="AA48" s="335"/>
      <c r="AB48" s="335"/>
      <c r="AC48" s="335"/>
      <c r="AD48" s="335"/>
      <c r="AE48" s="335"/>
      <c r="AF48" s="335"/>
      <c r="AG48" s="335"/>
      <c r="AH48" s="335"/>
      <c r="AI48" s="335"/>
    </row>
    <row r="49" spans="10:18" ht="18.75" customHeight="1" x14ac:dyDescent="0.4"/>
    <row r="50" spans="10:18" ht="24" customHeight="1" x14ac:dyDescent="0.4"/>
    <row r="51" spans="10:18" x14ac:dyDescent="0.4">
      <c r="J51" s="394" t="s">
        <v>205</v>
      </c>
      <c r="K51" s="394" t="s">
        <v>204</v>
      </c>
      <c r="L51" s="522" t="s">
        <v>203</v>
      </c>
      <c r="M51" s="523"/>
      <c r="N51" s="523"/>
      <c r="O51" s="523"/>
      <c r="P51" s="523"/>
      <c r="Q51" s="523"/>
      <c r="R51" s="524"/>
    </row>
    <row r="52" spans="10:18" x14ac:dyDescent="0.4">
      <c r="J52" s="394">
        <v>1</v>
      </c>
      <c r="K52" s="395" t="s">
        <v>202</v>
      </c>
      <c r="L52" s="519" t="s">
        <v>201</v>
      </c>
      <c r="M52" s="520"/>
      <c r="N52" s="520"/>
      <c r="O52" s="520"/>
      <c r="P52" s="520"/>
      <c r="Q52" s="520"/>
      <c r="R52" s="521"/>
    </row>
    <row r="53" spans="10:18" ht="18.75" customHeight="1" x14ac:dyDescent="0.4">
      <c r="J53" s="394">
        <v>2</v>
      </c>
      <c r="K53" s="395" t="s">
        <v>113</v>
      </c>
      <c r="L53" s="519" t="s">
        <v>200</v>
      </c>
      <c r="M53" s="520"/>
      <c r="N53" s="520"/>
      <c r="O53" s="520"/>
      <c r="P53" s="520"/>
      <c r="Q53" s="520"/>
      <c r="R53" s="521"/>
    </row>
    <row r="54" spans="10:18" ht="18.75" customHeight="1" x14ac:dyDescent="0.4">
      <c r="J54" s="394">
        <v>3</v>
      </c>
      <c r="K54" s="395" t="s">
        <v>112</v>
      </c>
      <c r="L54" s="519" t="s">
        <v>199</v>
      </c>
      <c r="M54" s="520"/>
      <c r="N54" s="520"/>
      <c r="O54" s="520"/>
      <c r="P54" s="520"/>
      <c r="Q54" s="520"/>
      <c r="R54" s="521"/>
    </row>
    <row r="55" spans="10:18" ht="18.75" customHeight="1" x14ac:dyDescent="0.4">
      <c r="J55" s="394">
        <v>4</v>
      </c>
      <c r="K55" s="395" t="s">
        <v>317</v>
      </c>
      <c r="L55" s="519" t="s">
        <v>197</v>
      </c>
      <c r="M55" s="520"/>
      <c r="N55" s="520"/>
      <c r="O55" s="520"/>
      <c r="P55" s="520"/>
      <c r="Q55" s="520"/>
      <c r="R55" s="521"/>
    </row>
    <row r="56" spans="10:18" ht="18.75" customHeight="1" x14ac:dyDescent="0.4">
      <c r="J56" s="394">
        <v>5</v>
      </c>
      <c r="K56" s="395" t="s">
        <v>194</v>
      </c>
      <c r="L56" s="519" t="s">
        <v>193</v>
      </c>
      <c r="M56" s="520"/>
      <c r="N56" s="520"/>
      <c r="O56" s="520"/>
      <c r="P56" s="520"/>
      <c r="Q56" s="520"/>
      <c r="R56" s="521"/>
    </row>
    <row r="57" spans="10:18" ht="25.5" customHeight="1" x14ac:dyDescent="0.4">
      <c r="J57" s="394">
        <v>6</v>
      </c>
      <c r="K57" s="437" t="s">
        <v>192</v>
      </c>
      <c r="L57" s="519" t="s">
        <v>565</v>
      </c>
      <c r="M57" s="520"/>
      <c r="N57" s="520"/>
      <c r="O57" s="520"/>
      <c r="P57" s="520"/>
      <c r="Q57" s="520"/>
      <c r="R57" s="521"/>
    </row>
    <row r="58" spans="10:18" ht="18.75" customHeight="1" x14ac:dyDescent="0.4">
      <c r="J58" s="396">
        <v>7</v>
      </c>
      <c r="K58" s="437" t="s">
        <v>190</v>
      </c>
      <c r="L58" s="519" t="s">
        <v>189</v>
      </c>
      <c r="M58" s="520"/>
      <c r="N58" s="520"/>
      <c r="O58" s="520"/>
      <c r="P58" s="520"/>
      <c r="Q58" s="520"/>
      <c r="R58" s="521"/>
    </row>
  </sheetData>
  <sheetProtection insertRows="0" deleteRows="0" autoFilter="0"/>
  <autoFilter ref="B14:AH46" xr:uid="{00000000-0009-0000-0000-000001000000}"/>
  <mergeCells count="155">
    <mergeCell ref="Q10:R10"/>
    <mergeCell ref="B35:B38"/>
    <mergeCell ref="C35:C38"/>
    <mergeCell ref="D35:D38"/>
    <mergeCell ref="E35:E38"/>
    <mergeCell ref="F35:F38"/>
    <mergeCell ref="G35:G38"/>
    <mergeCell ref="L57:R57"/>
    <mergeCell ref="B43:B46"/>
    <mergeCell ref="C43:C46"/>
    <mergeCell ref="D43:D46"/>
    <mergeCell ref="J27:J30"/>
    <mergeCell ref="K27:K30"/>
    <mergeCell ref="L27:L30"/>
    <mergeCell ref="H35:H38"/>
    <mergeCell ref="I35:I38"/>
    <mergeCell ref="J35:J38"/>
    <mergeCell ref="K35:K38"/>
    <mergeCell ref="K31:K34"/>
    <mergeCell ref="L31:L34"/>
    <mergeCell ref="M31:M34"/>
    <mergeCell ref="O23:O26"/>
    <mergeCell ref="P23:P26"/>
    <mergeCell ref="G27:G30"/>
    <mergeCell ref="H27:H30"/>
    <mergeCell ref="I27:I30"/>
    <mergeCell ref="B23:B26"/>
    <mergeCell ref="C23:C26"/>
    <mergeCell ref="D23:D26"/>
    <mergeCell ref="E23:E26"/>
    <mergeCell ref="L58:R58"/>
    <mergeCell ref="L52:R52"/>
    <mergeCell ref="L53:R53"/>
    <mergeCell ref="L54:R54"/>
    <mergeCell ref="L55:R55"/>
    <mergeCell ref="L56:R56"/>
    <mergeCell ref="N35:N38"/>
    <mergeCell ref="O35:O38"/>
    <mergeCell ref="P35:P38"/>
    <mergeCell ref="Q35:Q38"/>
    <mergeCell ref="L51:R51"/>
    <mergeCell ref="Q39:Q42"/>
    <mergeCell ref="L35:L38"/>
    <mergeCell ref="M35:M38"/>
    <mergeCell ref="K19:K22"/>
    <mergeCell ref="C19:C22"/>
    <mergeCell ref="D19:D22"/>
    <mergeCell ref="E19:E22"/>
    <mergeCell ref="F19:F22"/>
    <mergeCell ref="G19:G22"/>
    <mergeCell ref="H19:H22"/>
    <mergeCell ref="Q23:Q26"/>
    <mergeCell ref="B27:B30"/>
    <mergeCell ref="C27:C30"/>
    <mergeCell ref="D27:D30"/>
    <mergeCell ref="E27:E30"/>
    <mergeCell ref="F27:F30"/>
    <mergeCell ref="H23:H26"/>
    <mergeCell ref="I23:I26"/>
    <mergeCell ref="J23:J26"/>
    <mergeCell ref="K23:K26"/>
    <mergeCell ref="L23:L26"/>
    <mergeCell ref="M23:M26"/>
    <mergeCell ref="M27:M30"/>
    <mergeCell ref="N27:N30"/>
    <mergeCell ref="O27:O30"/>
    <mergeCell ref="P27:P30"/>
    <mergeCell ref="Q27:Q30"/>
    <mergeCell ref="B4:B6"/>
    <mergeCell ref="D4:H4"/>
    <mergeCell ref="D5:H5"/>
    <mergeCell ref="C6:H6"/>
    <mergeCell ref="N13:Q13"/>
    <mergeCell ref="B15:B18"/>
    <mergeCell ref="C15:C18"/>
    <mergeCell ref="D15:D18"/>
    <mergeCell ref="E15:E18"/>
    <mergeCell ref="F15:F18"/>
    <mergeCell ref="G15:G18"/>
    <mergeCell ref="H15:H18"/>
    <mergeCell ref="I15:I18"/>
    <mergeCell ref="O15:O18"/>
    <mergeCell ref="P15:P18"/>
    <mergeCell ref="Q15:Q18"/>
    <mergeCell ref="M15:M18"/>
    <mergeCell ref="N15:N18"/>
    <mergeCell ref="N7:P7"/>
    <mergeCell ref="Q4:R4"/>
    <mergeCell ref="Q5:R5"/>
    <mergeCell ref="Q6:R6"/>
    <mergeCell ref="Q7:R7"/>
    <mergeCell ref="Q9:R9"/>
    <mergeCell ref="B9:B11"/>
    <mergeCell ref="D9:H9"/>
    <mergeCell ref="D10:H10"/>
    <mergeCell ref="C11:H11"/>
    <mergeCell ref="E13:J13"/>
    <mergeCell ref="K13:M13"/>
    <mergeCell ref="B19:B22"/>
    <mergeCell ref="B31:B34"/>
    <mergeCell ref="C31:C34"/>
    <mergeCell ref="D31:D34"/>
    <mergeCell ref="E31:E34"/>
    <mergeCell ref="F31:F34"/>
    <mergeCell ref="G31:G34"/>
    <mergeCell ref="H31:H34"/>
    <mergeCell ref="I31:I34"/>
    <mergeCell ref="J31:J34"/>
    <mergeCell ref="J15:J18"/>
    <mergeCell ref="K15:K18"/>
    <mergeCell ref="L15:L18"/>
    <mergeCell ref="L19:L22"/>
    <mergeCell ref="F23:F26"/>
    <mergeCell ref="G23:G26"/>
    <mergeCell ref="I19:I22"/>
    <mergeCell ref="J19:J22"/>
    <mergeCell ref="E43:E46"/>
    <mergeCell ref="F43:F46"/>
    <mergeCell ref="G43:G46"/>
    <mergeCell ref="H43:H46"/>
    <mergeCell ref="I43:I46"/>
    <mergeCell ref="J43:J46"/>
    <mergeCell ref="B39:B42"/>
    <mergeCell ref="C39:C42"/>
    <mergeCell ref="D39:D42"/>
    <mergeCell ref="E39:E42"/>
    <mergeCell ref="F39:F42"/>
    <mergeCell ref="G39:G42"/>
    <mergeCell ref="H39:H42"/>
    <mergeCell ref="I39:I42"/>
    <mergeCell ref="J39:J42"/>
    <mergeCell ref="T13:AH13"/>
    <mergeCell ref="K43:K46"/>
    <mergeCell ref="L43:L46"/>
    <mergeCell ref="M43:M46"/>
    <mergeCell ref="N43:N46"/>
    <mergeCell ref="O43:O46"/>
    <mergeCell ref="P43:P46"/>
    <mergeCell ref="Q43:Q46"/>
    <mergeCell ref="K39:K42"/>
    <mergeCell ref="L39:L42"/>
    <mergeCell ref="M39:M42"/>
    <mergeCell ref="N39:N42"/>
    <mergeCell ref="O39:O42"/>
    <mergeCell ref="P39:P42"/>
    <mergeCell ref="Q31:Q34"/>
    <mergeCell ref="O19:O22"/>
    <mergeCell ref="P19:P22"/>
    <mergeCell ref="Q19:Q22"/>
    <mergeCell ref="M19:M22"/>
    <mergeCell ref="N19:N22"/>
    <mergeCell ref="N23:N26"/>
    <mergeCell ref="N31:N34"/>
    <mergeCell ref="O31:O34"/>
    <mergeCell ref="P31:P34"/>
  </mergeCells>
  <phoneticPr fontId="3"/>
  <dataValidations count="7">
    <dataValidation type="list" allowBlank="1" showInputMessage="1" showErrorMessage="1" sqref="D15:D46" xr:uid="{00000000-0002-0000-0100-000000000000}">
      <formula1>"1,2,3,4"</formula1>
    </dataValidation>
    <dataValidation imeMode="off" allowBlank="1" showInputMessage="1" showErrorMessage="1" sqref="C47:J47" xr:uid="{00000000-0002-0000-0100-000001000000}"/>
    <dataValidation type="list" errorStyle="warning" allowBlank="1" showInputMessage="1" sqref="AH15:AH18 AE15:AE18" xr:uid="{00000000-0002-0000-0100-000002000000}">
      <formula1>"人,時間,回,日,台,本,m,箇所"</formula1>
    </dataValidation>
    <dataValidation type="list" errorStyle="warning" allowBlank="1" showInputMessage="1" sqref="AB15:AB18" xr:uid="{00000000-0002-0000-0100-000003000000}">
      <formula1>"人,時間,回,日,台,m,箇所"</formula1>
    </dataValidation>
    <dataValidation type="list" errorStyle="warning" allowBlank="1" showInputMessage="1" sqref="AF15:AF18 Z15:Z18 AC15:AC18" xr:uid="{00000000-0002-0000-0100-000004000000}">
      <formula1>"×"</formula1>
    </dataValidation>
    <dataValidation type="list" errorStyle="warning" allowBlank="1" showInputMessage="1" sqref="Y15:Y18" xr:uid="{00000000-0002-0000-0100-000005000000}">
      <formula1>"円"</formula1>
    </dataValidation>
    <dataValidation type="list" errorStyle="warning" allowBlank="1" showInputMessage="1" sqref="V15:V46" xr:uid="{00000000-0002-0000-0100-000006000000}">
      <formula1>"日当,外注費,その他支出,積立"</formula1>
    </dataValidation>
  </dataValidations>
  <printOptions horizontalCentered="1"/>
  <pageMargins left="0.31496062992125984" right="0.31496062992125984" top="0.59055118110236227" bottom="0.59055118110236227" header="0.39370078740157483" footer="0"/>
  <pageSetup paperSize="9" scale="74" fitToHeight="0" orientation="landscape" blackAndWhite="1" cellComments="asDisplayed" r:id="rId1"/>
  <headerFooter alignWithMargins="0"/>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4EBC9BCD-D98C-40B6-BD89-BB4C1B1AB9D6}">
          <x14:formula1>
            <xm:f>【選択肢】!$K$3:$K$79</xm:f>
          </x14:formula1>
          <xm:sqref>E15:J46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R120"/>
  <sheetViews>
    <sheetView showGridLines="0" view="pageBreakPreview" zoomScale="70" zoomScaleNormal="70" zoomScaleSheetLayoutView="70" workbookViewId="0">
      <selection activeCell="C2" sqref="C2:L2"/>
    </sheetView>
  </sheetViews>
  <sheetFormatPr defaultRowHeight="13.5" outlineLevelRow="1" x14ac:dyDescent="0.4"/>
  <cols>
    <col min="1" max="1" width="2.5" style="1" customWidth="1"/>
    <col min="2" max="2" width="3" style="1" customWidth="1"/>
    <col min="3" max="3" width="4.125" style="1" customWidth="1"/>
    <col min="4" max="5" width="4.625" style="1" customWidth="1"/>
    <col min="6" max="6" width="6" style="4" customWidth="1"/>
    <col min="7" max="7" width="4.625" style="4" customWidth="1"/>
    <col min="8" max="8" width="41.625" style="4" customWidth="1"/>
    <col min="9" max="9" width="7.625" style="3" customWidth="1"/>
    <col min="10" max="10" width="10.25" style="3" customWidth="1"/>
    <col min="11" max="11" width="8" style="2" customWidth="1"/>
    <col min="12" max="12" width="25.875" style="2" customWidth="1"/>
    <col min="13" max="15" width="4.375" style="1" customWidth="1"/>
    <col min="16" max="16" width="10" style="1" bestFit="1" customWidth="1"/>
    <col min="17" max="17" width="25.125" style="1" bestFit="1" customWidth="1"/>
    <col min="18" max="18" width="76.75" style="1" bestFit="1" customWidth="1"/>
    <col min="19" max="16384" width="9" style="1"/>
  </cols>
  <sheetData>
    <row r="1" spans="1:13" s="42" customFormat="1" ht="50.25" customHeight="1" x14ac:dyDescent="0.3">
      <c r="A1" s="43"/>
      <c r="B1" s="43"/>
      <c r="C1" s="397" t="s">
        <v>111</v>
      </c>
      <c r="D1" s="101"/>
      <c r="E1" s="101"/>
      <c r="F1" s="101"/>
      <c r="G1" s="101"/>
      <c r="H1" s="101"/>
      <c r="I1" s="101"/>
      <c r="J1" s="101"/>
      <c r="K1" s="101"/>
      <c r="L1" s="101"/>
      <c r="M1" s="43"/>
    </row>
    <row r="2" spans="1:13" s="42" customFormat="1" ht="30" customHeight="1" x14ac:dyDescent="0.15">
      <c r="A2" s="43"/>
      <c r="B2" s="43"/>
      <c r="C2" s="533" t="s">
        <v>544</v>
      </c>
      <c r="D2" s="533"/>
      <c r="E2" s="533"/>
      <c r="F2" s="533"/>
      <c r="G2" s="533"/>
      <c r="H2" s="533"/>
      <c r="I2" s="533"/>
      <c r="J2" s="533"/>
      <c r="K2" s="533"/>
      <c r="L2" s="533"/>
      <c r="M2" s="43"/>
    </row>
    <row r="3" spans="1:13" s="42" customFormat="1" ht="27" customHeight="1" x14ac:dyDescent="0.2">
      <c r="A3" s="43"/>
      <c r="B3" s="43"/>
      <c r="C3" s="666" t="str">
        <f>基礎データ!D7&amp;基礎データ!E7&amp;基礎データ!F7</f>
        <v>令和○年度</v>
      </c>
      <c r="D3" s="666"/>
      <c r="E3" s="666"/>
      <c r="F3" s="666"/>
      <c r="G3" s="666"/>
      <c r="H3" s="673" t="str">
        <f>"多面的機能支払交付金　"&amp;基礎データ!D12</f>
        <v>多面的機能支払交付金　○○○○活動組織</v>
      </c>
      <c r="I3" s="673"/>
      <c r="J3" s="673"/>
      <c r="K3" s="673"/>
      <c r="L3" s="100" t="s">
        <v>110</v>
      </c>
      <c r="M3" s="43"/>
    </row>
    <row r="4" spans="1:13" s="94" customFormat="1" x14ac:dyDescent="0.15">
      <c r="A4" s="95"/>
      <c r="B4" s="95"/>
      <c r="C4" s="99"/>
      <c r="D4" s="96"/>
      <c r="E4" s="96"/>
      <c r="F4" s="97"/>
      <c r="G4" s="98"/>
      <c r="H4" s="98"/>
      <c r="I4" s="97"/>
      <c r="J4" s="97"/>
      <c r="K4" s="96"/>
      <c r="L4" s="96"/>
      <c r="M4" s="95"/>
    </row>
    <row r="5" spans="1:13" s="42" customFormat="1" ht="19.5" customHeight="1" x14ac:dyDescent="0.15">
      <c r="A5" s="43"/>
      <c r="B5" s="43"/>
      <c r="C5" s="86" t="s">
        <v>109</v>
      </c>
      <c r="D5" s="57"/>
      <c r="E5" s="57"/>
      <c r="F5" s="58"/>
      <c r="G5" s="59"/>
      <c r="H5" s="59"/>
      <c r="I5" s="58"/>
      <c r="J5" s="58"/>
      <c r="K5" s="57"/>
      <c r="L5" s="57"/>
      <c r="M5" s="43"/>
    </row>
    <row r="6" spans="1:13" s="87" customFormat="1" ht="17.25" customHeight="1" x14ac:dyDescent="0.2">
      <c r="A6" s="88"/>
      <c r="B6" s="88"/>
      <c r="C6" s="538" t="s">
        <v>47</v>
      </c>
      <c r="D6" s="539"/>
      <c r="E6" s="539"/>
      <c r="F6" s="667" t="s">
        <v>83</v>
      </c>
      <c r="G6" s="668"/>
      <c r="H6" s="669"/>
      <c r="I6" s="538" t="s">
        <v>45</v>
      </c>
      <c r="J6" s="539"/>
      <c r="K6" s="539"/>
      <c r="L6" s="540"/>
      <c r="M6" s="88"/>
    </row>
    <row r="7" spans="1:13" s="87" customFormat="1" ht="17.25" x14ac:dyDescent="0.2">
      <c r="A7" s="88"/>
      <c r="B7" s="88"/>
      <c r="C7" s="548"/>
      <c r="D7" s="549"/>
      <c r="E7" s="549"/>
      <c r="F7" s="670"/>
      <c r="G7" s="671"/>
      <c r="H7" s="672"/>
      <c r="I7" s="644" t="s">
        <v>82</v>
      </c>
      <c r="J7" s="645"/>
      <c r="K7" s="541" t="s">
        <v>108</v>
      </c>
      <c r="L7" s="542"/>
      <c r="M7" s="93" t="s">
        <v>107</v>
      </c>
    </row>
    <row r="8" spans="1:13" s="87" customFormat="1" ht="21" customHeight="1" x14ac:dyDescent="0.2">
      <c r="A8" s="88"/>
      <c r="B8" s="88"/>
      <c r="C8" s="674" t="s">
        <v>106</v>
      </c>
      <c r="D8" s="675"/>
      <c r="E8" s="675"/>
      <c r="F8" s="85">
        <v>1</v>
      </c>
      <c r="G8" s="572" t="s">
        <v>105</v>
      </c>
      <c r="H8" s="573"/>
      <c r="I8" s="631"/>
      <c r="J8" s="632"/>
      <c r="K8" s="576"/>
      <c r="L8" s="577"/>
      <c r="M8" s="88"/>
    </row>
    <row r="9" spans="1:13" s="87" customFormat="1" ht="21" customHeight="1" x14ac:dyDescent="0.2">
      <c r="A9" s="88"/>
      <c r="B9" s="88"/>
      <c r="C9" s="676"/>
      <c r="D9" s="677"/>
      <c r="E9" s="677"/>
      <c r="F9" s="54">
        <v>2</v>
      </c>
      <c r="G9" s="678" t="s">
        <v>75</v>
      </c>
      <c r="H9" s="679"/>
      <c r="I9" s="636"/>
      <c r="J9" s="637"/>
      <c r="K9" s="650"/>
      <c r="L9" s="651"/>
      <c r="M9" s="88"/>
    </row>
    <row r="10" spans="1:13" s="90" customFormat="1" ht="21" customHeight="1" x14ac:dyDescent="0.4">
      <c r="A10" s="91"/>
      <c r="B10" s="91"/>
      <c r="C10" s="646" t="s">
        <v>74</v>
      </c>
      <c r="D10" s="647"/>
      <c r="E10" s="647"/>
      <c r="F10" s="66">
        <v>3</v>
      </c>
      <c r="G10" s="680" t="s">
        <v>104</v>
      </c>
      <c r="H10" s="606"/>
      <c r="I10" s="648"/>
      <c r="J10" s="649"/>
      <c r="K10" s="560"/>
      <c r="L10" s="561"/>
      <c r="M10" s="91"/>
    </row>
    <row r="11" spans="1:13" s="90" customFormat="1" ht="21" customHeight="1" x14ac:dyDescent="0.4">
      <c r="A11" s="91"/>
      <c r="B11" s="91"/>
      <c r="C11" s="661" t="s">
        <v>3</v>
      </c>
      <c r="D11" s="652" t="s">
        <v>103</v>
      </c>
      <c r="E11" s="653"/>
      <c r="F11" s="56">
        <v>4</v>
      </c>
      <c r="G11" s="664" t="s">
        <v>102</v>
      </c>
      <c r="H11" s="665"/>
      <c r="I11" s="631"/>
      <c r="J11" s="632"/>
      <c r="K11" s="576"/>
      <c r="L11" s="577"/>
      <c r="M11" s="91"/>
    </row>
    <row r="12" spans="1:13" s="90" customFormat="1" ht="21" customHeight="1" x14ac:dyDescent="0.4">
      <c r="A12" s="91"/>
      <c r="B12" s="91"/>
      <c r="C12" s="662"/>
      <c r="D12" s="654"/>
      <c r="E12" s="655"/>
      <c r="F12" s="84">
        <v>5</v>
      </c>
      <c r="G12" s="578" t="s">
        <v>101</v>
      </c>
      <c r="H12" s="579"/>
      <c r="I12" s="659"/>
      <c r="J12" s="660"/>
      <c r="K12" s="564"/>
      <c r="L12" s="565"/>
      <c r="M12" s="91"/>
    </row>
    <row r="13" spans="1:13" s="90" customFormat="1" ht="21" customHeight="1" x14ac:dyDescent="0.4">
      <c r="A13" s="91"/>
      <c r="B13" s="91"/>
      <c r="C13" s="662"/>
      <c r="D13" s="654"/>
      <c r="E13" s="655"/>
      <c r="F13" s="84">
        <v>6</v>
      </c>
      <c r="G13" s="578" t="s">
        <v>100</v>
      </c>
      <c r="H13" s="579"/>
      <c r="I13" s="659"/>
      <c r="J13" s="660"/>
      <c r="K13" s="564"/>
      <c r="L13" s="565"/>
      <c r="M13" s="91"/>
    </row>
    <row r="14" spans="1:13" s="90" customFormat="1" ht="21" customHeight="1" x14ac:dyDescent="0.4">
      <c r="A14" s="91"/>
      <c r="B14" s="91"/>
      <c r="C14" s="662"/>
      <c r="D14" s="654"/>
      <c r="E14" s="655"/>
      <c r="F14" s="84">
        <v>101</v>
      </c>
      <c r="G14" s="578" t="s">
        <v>99</v>
      </c>
      <c r="H14" s="579"/>
      <c r="I14" s="659"/>
      <c r="J14" s="660"/>
      <c r="K14" s="564"/>
      <c r="L14" s="565"/>
      <c r="M14" s="91"/>
    </row>
    <row r="15" spans="1:13" s="90" customFormat="1" ht="21" customHeight="1" x14ac:dyDescent="0.4">
      <c r="A15" s="91"/>
      <c r="B15" s="91"/>
      <c r="C15" s="662"/>
      <c r="D15" s="654"/>
      <c r="E15" s="655"/>
      <c r="F15" s="84">
        <v>102</v>
      </c>
      <c r="G15" s="578" t="s">
        <v>98</v>
      </c>
      <c r="H15" s="579"/>
      <c r="I15" s="659"/>
      <c r="J15" s="660"/>
      <c r="K15" s="564"/>
      <c r="L15" s="565"/>
      <c r="M15" s="91"/>
    </row>
    <row r="16" spans="1:13" s="90" customFormat="1" ht="21" customHeight="1" x14ac:dyDescent="0.4">
      <c r="A16" s="91"/>
      <c r="B16" s="91"/>
      <c r="C16" s="662"/>
      <c r="D16" s="654"/>
      <c r="E16" s="655"/>
      <c r="F16" s="84">
        <v>103</v>
      </c>
      <c r="G16" s="578" t="s">
        <v>97</v>
      </c>
      <c r="H16" s="579"/>
      <c r="I16" s="659"/>
      <c r="J16" s="660"/>
      <c r="K16" s="564"/>
      <c r="L16" s="565"/>
      <c r="M16" s="91"/>
    </row>
    <row r="17" spans="1:13" s="90" customFormat="1" ht="21" customHeight="1" x14ac:dyDescent="0.4">
      <c r="A17" s="91"/>
      <c r="B17" s="91"/>
      <c r="C17" s="662"/>
      <c r="D17" s="656"/>
      <c r="E17" s="657"/>
      <c r="F17" s="92">
        <v>104</v>
      </c>
      <c r="G17" s="578" t="s">
        <v>96</v>
      </c>
      <c r="H17" s="579"/>
      <c r="I17" s="659"/>
      <c r="J17" s="660"/>
      <c r="K17" s="650"/>
      <c r="L17" s="651"/>
      <c r="M17" s="91"/>
    </row>
    <row r="18" spans="1:13" s="87" customFormat="1" ht="21" customHeight="1" x14ac:dyDescent="0.2">
      <c r="A18" s="88"/>
      <c r="B18" s="88"/>
      <c r="C18" s="662"/>
      <c r="D18" s="652" t="s">
        <v>10</v>
      </c>
      <c r="E18" s="653"/>
      <c r="F18" s="56">
        <v>7</v>
      </c>
      <c r="G18" s="572" t="s">
        <v>95</v>
      </c>
      <c r="H18" s="573"/>
      <c r="I18" s="631"/>
      <c r="J18" s="632"/>
      <c r="K18" s="576"/>
      <c r="L18" s="577"/>
      <c r="M18" s="88"/>
    </row>
    <row r="19" spans="1:13" s="87" customFormat="1" ht="21" customHeight="1" x14ac:dyDescent="0.2">
      <c r="A19" s="88"/>
      <c r="B19" s="88"/>
      <c r="C19" s="662"/>
      <c r="D19" s="654"/>
      <c r="E19" s="655"/>
      <c r="F19" s="84">
        <v>8</v>
      </c>
      <c r="G19" s="578" t="s">
        <v>94</v>
      </c>
      <c r="H19" s="579"/>
      <c r="I19" s="659"/>
      <c r="J19" s="660"/>
      <c r="K19" s="564"/>
      <c r="L19" s="565"/>
      <c r="M19" s="88"/>
    </row>
    <row r="20" spans="1:13" s="87" customFormat="1" ht="21" customHeight="1" x14ac:dyDescent="0.2">
      <c r="A20" s="88"/>
      <c r="B20" s="88"/>
      <c r="C20" s="662"/>
      <c r="D20" s="656"/>
      <c r="E20" s="657"/>
      <c r="F20" s="84">
        <v>9</v>
      </c>
      <c r="G20" s="578" t="s">
        <v>93</v>
      </c>
      <c r="H20" s="579"/>
      <c r="I20" s="636"/>
      <c r="J20" s="637"/>
      <c r="K20" s="650"/>
      <c r="L20" s="651"/>
      <c r="M20" s="88"/>
    </row>
    <row r="21" spans="1:13" s="87" customFormat="1" ht="21" customHeight="1" x14ac:dyDescent="0.2">
      <c r="A21" s="88"/>
      <c r="B21" s="88"/>
      <c r="C21" s="662"/>
      <c r="D21" s="652" t="s">
        <v>7</v>
      </c>
      <c r="E21" s="653"/>
      <c r="F21" s="56">
        <v>10</v>
      </c>
      <c r="G21" s="572" t="s">
        <v>92</v>
      </c>
      <c r="H21" s="573"/>
      <c r="I21" s="631"/>
      <c r="J21" s="632"/>
      <c r="K21" s="576"/>
      <c r="L21" s="577"/>
      <c r="M21" s="88"/>
    </row>
    <row r="22" spans="1:13" s="87" customFormat="1" ht="21" customHeight="1" x14ac:dyDescent="0.2">
      <c r="A22" s="88"/>
      <c r="B22" s="88"/>
      <c r="C22" s="662"/>
      <c r="D22" s="654"/>
      <c r="E22" s="655"/>
      <c r="F22" s="84">
        <v>11</v>
      </c>
      <c r="G22" s="578" t="s">
        <v>91</v>
      </c>
      <c r="H22" s="579"/>
      <c r="I22" s="659"/>
      <c r="J22" s="660"/>
      <c r="K22" s="564"/>
      <c r="L22" s="565"/>
      <c r="M22" s="88"/>
    </row>
    <row r="23" spans="1:13" s="87" customFormat="1" ht="21" customHeight="1" x14ac:dyDescent="0.2">
      <c r="A23" s="88"/>
      <c r="B23" s="88"/>
      <c r="C23" s="662"/>
      <c r="D23" s="656"/>
      <c r="E23" s="657"/>
      <c r="F23" s="84">
        <v>12</v>
      </c>
      <c r="G23" s="578" t="s">
        <v>90</v>
      </c>
      <c r="H23" s="579"/>
      <c r="I23" s="636"/>
      <c r="J23" s="637"/>
      <c r="K23" s="650"/>
      <c r="L23" s="651"/>
      <c r="M23" s="88"/>
    </row>
    <row r="24" spans="1:13" s="87" customFormat="1" ht="21" customHeight="1" x14ac:dyDescent="0.2">
      <c r="A24" s="88"/>
      <c r="B24" s="88"/>
      <c r="C24" s="662"/>
      <c r="D24" s="652" t="s">
        <v>2</v>
      </c>
      <c r="E24" s="653"/>
      <c r="F24" s="56">
        <v>13</v>
      </c>
      <c r="G24" s="572" t="s">
        <v>89</v>
      </c>
      <c r="H24" s="573"/>
      <c r="I24" s="631"/>
      <c r="J24" s="632"/>
      <c r="K24" s="576"/>
      <c r="L24" s="577"/>
      <c r="M24" s="88"/>
    </row>
    <row r="25" spans="1:13" s="87" customFormat="1" ht="21" customHeight="1" x14ac:dyDescent="0.2">
      <c r="A25" s="88"/>
      <c r="B25" s="88"/>
      <c r="C25" s="662"/>
      <c r="D25" s="654"/>
      <c r="E25" s="655"/>
      <c r="F25" s="84">
        <v>14</v>
      </c>
      <c r="G25" s="578" t="s">
        <v>88</v>
      </c>
      <c r="H25" s="579"/>
      <c r="I25" s="659"/>
      <c r="J25" s="660"/>
      <c r="K25" s="564"/>
      <c r="L25" s="565"/>
      <c r="M25" s="88"/>
    </row>
    <row r="26" spans="1:13" s="87" customFormat="1" ht="21" customHeight="1" x14ac:dyDescent="0.2">
      <c r="A26" s="88"/>
      <c r="B26" s="88"/>
      <c r="C26" s="662"/>
      <c r="D26" s="656"/>
      <c r="E26" s="657"/>
      <c r="F26" s="84">
        <v>15</v>
      </c>
      <c r="G26" s="584" t="s">
        <v>87</v>
      </c>
      <c r="H26" s="658"/>
      <c r="I26" s="636"/>
      <c r="J26" s="637"/>
      <c r="K26" s="650"/>
      <c r="L26" s="651"/>
      <c r="M26" s="88"/>
    </row>
    <row r="27" spans="1:13" s="87" customFormat="1" ht="21" customHeight="1" x14ac:dyDescent="0.2">
      <c r="A27" s="88"/>
      <c r="B27" s="88"/>
      <c r="C27" s="663"/>
      <c r="D27" s="646" t="s">
        <v>86</v>
      </c>
      <c r="E27" s="647"/>
      <c r="F27" s="66">
        <v>16</v>
      </c>
      <c r="G27" s="556" t="s">
        <v>85</v>
      </c>
      <c r="H27" s="557"/>
      <c r="I27" s="648"/>
      <c r="J27" s="649"/>
      <c r="K27" s="560"/>
      <c r="L27" s="561"/>
      <c r="M27" s="88"/>
    </row>
    <row r="28" spans="1:13" s="87" customFormat="1" ht="21" customHeight="1" x14ac:dyDescent="0.2">
      <c r="A28" s="88"/>
      <c r="B28" s="88"/>
      <c r="C28" s="538" t="s">
        <v>31</v>
      </c>
      <c r="D28" s="539"/>
      <c r="E28" s="540"/>
      <c r="F28" s="50"/>
      <c r="G28" s="572" t="str">
        <f>IF(ISERROR(VLOOKUP(F28,$N$93:$R$99,5))=TRUE,"",VLOOKUP(F28,$N$93:$R$99,5))</f>
        <v/>
      </c>
      <c r="H28" s="573"/>
      <c r="I28" s="631"/>
      <c r="J28" s="632"/>
      <c r="K28" s="633"/>
      <c r="L28" s="634"/>
      <c r="M28" s="88"/>
    </row>
    <row r="29" spans="1:13" s="87" customFormat="1" ht="21" customHeight="1" x14ac:dyDescent="0.2">
      <c r="A29" s="88"/>
      <c r="B29" s="88"/>
      <c r="C29" s="548"/>
      <c r="D29" s="549"/>
      <c r="E29" s="630"/>
      <c r="F29" s="89"/>
      <c r="G29" s="635" t="str">
        <f>IF(ISERROR(VLOOKUP(F29,$N$93:$R$99,5))=TRUE,"",VLOOKUP(F29,$N$93:$R$99,5))</f>
        <v/>
      </c>
      <c r="H29" s="629"/>
      <c r="I29" s="636"/>
      <c r="J29" s="637"/>
      <c r="K29" s="638"/>
      <c r="L29" s="639"/>
      <c r="M29" s="88"/>
    </row>
    <row r="30" spans="1:13" s="42" customFormat="1" ht="14.25" x14ac:dyDescent="0.15">
      <c r="A30" s="43"/>
      <c r="B30" s="43"/>
      <c r="C30" s="57"/>
      <c r="D30" s="57"/>
      <c r="E30" s="57"/>
      <c r="F30" s="58"/>
      <c r="G30" s="59"/>
      <c r="H30" s="59"/>
      <c r="I30" s="58"/>
      <c r="J30" s="58"/>
      <c r="K30" s="57"/>
      <c r="L30" s="57"/>
      <c r="M30" s="43"/>
    </row>
    <row r="31" spans="1:13" s="42" customFormat="1" ht="14.25" x14ac:dyDescent="0.15">
      <c r="A31" s="43"/>
      <c r="B31" s="43"/>
      <c r="C31" s="57"/>
      <c r="D31" s="57"/>
      <c r="E31" s="57"/>
      <c r="F31" s="58"/>
      <c r="G31" s="59"/>
      <c r="H31" s="59"/>
      <c r="I31" s="58"/>
      <c r="J31" s="58"/>
      <c r="K31" s="57"/>
      <c r="L31" s="57"/>
      <c r="M31" s="43"/>
    </row>
    <row r="32" spans="1:13" s="42" customFormat="1" ht="18.75" x14ac:dyDescent="0.15">
      <c r="A32" s="43"/>
      <c r="B32" s="43"/>
      <c r="C32" s="86" t="s">
        <v>84</v>
      </c>
      <c r="D32" s="57"/>
      <c r="E32" s="57"/>
      <c r="F32" s="58"/>
      <c r="G32" s="59"/>
      <c r="H32" s="59"/>
      <c r="I32" s="58"/>
      <c r="J32" s="58"/>
      <c r="K32" s="57"/>
      <c r="L32" s="57"/>
      <c r="M32" s="43"/>
    </row>
    <row r="33" spans="1:13" s="42" customFormat="1" ht="17.25" customHeight="1" x14ac:dyDescent="0.15">
      <c r="A33" s="43"/>
      <c r="B33" s="43"/>
      <c r="C33" s="538" t="s">
        <v>47</v>
      </c>
      <c r="D33" s="539"/>
      <c r="E33" s="539"/>
      <c r="F33" s="640"/>
      <c r="G33" s="642" t="s">
        <v>83</v>
      </c>
      <c r="H33" s="550"/>
      <c r="I33" s="538" t="s">
        <v>45</v>
      </c>
      <c r="J33" s="539"/>
      <c r="K33" s="539"/>
      <c r="L33" s="540"/>
      <c r="M33" s="43"/>
    </row>
    <row r="34" spans="1:13" s="42" customFormat="1" ht="17.25" x14ac:dyDescent="0.15">
      <c r="A34" s="43"/>
      <c r="B34" s="43"/>
      <c r="C34" s="548"/>
      <c r="D34" s="549"/>
      <c r="E34" s="549"/>
      <c r="F34" s="641"/>
      <c r="G34" s="643"/>
      <c r="H34" s="551"/>
      <c r="I34" s="644" t="s">
        <v>82</v>
      </c>
      <c r="J34" s="645"/>
      <c r="K34" s="541" t="s">
        <v>41</v>
      </c>
      <c r="L34" s="542"/>
      <c r="M34" s="43"/>
    </row>
    <row r="35" spans="1:13" s="42" customFormat="1" ht="21" customHeight="1" x14ac:dyDescent="0.15">
      <c r="A35" s="43"/>
      <c r="B35" s="43"/>
      <c r="C35" s="615" t="s">
        <v>81</v>
      </c>
      <c r="D35" s="618" t="s">
        <v>80</v>
      </c>
      <c r="E35" s="619"/>
      <c r="F35" s="85">
        <v>24</v>
      </c>
      <c r="G35" s="591" t="s">
        <v>79</v>
      </c>
      <c r="H35" s="573"/>
      <c r="I35" s="574"/>
      <c r="J35" s="575"/>
      <c r="K35" s="592"/>
      <c r="L35" s="593"/>
      <c r="M35" s="43"/>
    </row>
    <row r="36" spans="1:13" s="42" customFormat="1" ht="21" customHeight="1" x14ac:dyDescent="0.15">
      <c r="A36" s="43"/>
      <c r="B36" s="43"/>
      <c r="C36" s="616"/>
      <c r="D36" s="620"/>
      <c r="E36" s="621"/>
      <c r="F36" s="84">
        <v>25</v>
      </c>
      <c r="G36" s="624" t="s">
        <v>78</v>
      </c>
      <c r="H36" s="625"/>
      <c r="I36" s="562"/>
      <c r="J36" s="563"/>
      <c r="K36" s="596"/>
      <c r="L36" s="597"/>
      <c r="M36" s="43"/>
    </row>
    <row r="37" spans="1:13" s="42" customFormat="1" ht="21" customHeight="1" x14ac:dyDescent="0.15">
      <c r="A37" s="43"/>
      <c r="B37" s="43"/>
      <c r="C37" s="616"/>
      <c r="D37" s="620"/>
      <c r="E37" s="621"/>
      <c r="F37" s="84">
        <v>26</v>
      </c>
      <c r="G37" s="626" t="s">
        <v>77</v>
      </c>
      <c r="H37" s="627"/>
      <c r="I37" s="562"/>
      <c r="J37" s="563"/>
      <c r="K37" s="596"/>
      <c r="L37" s="597"/>
      <c r="M37" s="43"/>
    </row>
    <row r="38" spans="1:13" s="42" customFormat="1" ht="21" customHeight="1" x14ac:dyDescent="0.15">
      <c r="A38" s="43"/>
      <c r="B38" s="43"/>
      <c r="C38" s="616"/>
      <c r="D38" s="620"/>
      <c r="E38" s="621"/>
      <c r="F38" s="84">
        <v>27</v>
      </c>
      <c r="G38" s="628" t="s">
        <v>76</v>
      </c>
      <c r="H38" s="629"/>
      <c r="I38" s="582"/>
      <c r="J38" s="583"/>
      <c r="K38" s="599"/>
      <c r="L38" s="600"/>
      <c r="M38" s="43"/>
    </row>
    <row r="39" spans="1:13" s="42" customFormat="1" ht="21" customHeight="1" x14ac:dyDescent="0.15">
      <c r="A39" s="43"/>
      <c r="B39" s="43"/>
      <c r="C39" s="616"/>
      <c r="D39" s="622"/>
      <c r="E39" s="623"/>
      <c r="F39" s="83">
        <v>28</v>
      </c>
      <c r="G39" s="605" t="s">
        <v>75</v>
      </c>
      <c r="H39" s="606"/>
      <c r="I39" s="558"/>
      <c r="J39" s="559"/>
      <c r="K39" s="607"/>
      <c r="L39" s="608"/>
      <c r="M39" s="43"/>
    </row>
    <row r="40" spans="1:13" s="79" customFormat="1" ht="21" customHeight="1" x14ac:dyDescent="0.4">
      <c r="A40" s="80"/>
      <c r="B40" s="80"/>
      <c r="C40" s="616"/>
      <c r="D40" s="603" t="s">
        <v>74</v>
      </c>
      <c r="E40" s="604"/>
      <c r="F40" s="82">
        <v>29</v>
      </c>
      <c r="G40" s="605" t="s">
        <v>73</v>
      </c>
      <c r="H40" s="606"/>
      <c r="I40" s="558"/>
      <c r="J40" s="559"/>
      <c r="K40" s="607"/>
      <c r="L40" s="608"/>
      <c r="M40" s="80"/>
    </row>
    <row r="41" spans="1:13" s="79" customFormat="1" ht="21" customHeight="1" x14ac:dyDescent="0.4">
      <c r="A41" s="80"/>
      <c r="B41" s="80"/>
      <c r="C41" s="616"/>
      <c r="D41" s="609" t="s">
        <v>3</v>
      </c>
      <c r="E41" s="610"/>
      <c r="F41" s="81">
        <v>30</v>
      </c>
      <c r="G41" s="591" t="s">
        <v>72</v>
      </c>
      <c r="H41" s="573"/>
      <c r="I41" s="574"/>
      <c r="J41" s="575"/>
      <c r="K41" s="592"/>
      <c r="L41" s="593"/>
      <c r="M41" s="80"/>
    </row>
    <row r="42" spans="1:13" s="42" customFormat="1" ht="21" customHeight="1" x14ac:dyDescent="0.15">
      <c r="A42" s="43"/>
      <c r="B42" s="43"/>
      <c r="C42" s="616"/>
      <c r="D42" s="611"/>
      <c r="E42" s="612"/>
      <c r="F42" s="78">
        <v>105</v>
      </c>
      <c r="G42" s="578" t="s">
        <v>71</v>
      </c>
      <c r="H42" s="579"/>
      <c r="I42" s="562"/>
      <c r="J42" s="563"/>
      <c r="K42" s="596"/>
      <c r="L42" s="597"/>
      <c r="M42" s="43"/>
    </row>
    <row r="43" spans="1:13" s="42" customFormat="1" ht="21" customHeight="1" x14ac:dyDescent="0.15">
      <c r="A43" s="43"/>
      <c r="B43" s="43"/>
      <c r="C43" s="616"/>
      <c r="D43" s="611"/>
      <c r="E43" s="612"/>
      <c r="F43" s="78">
        <v>106</v>
      </c>
      <c r="G43" s="595" t="s">
        <v>70</v>
      </c>
      <c r="H43" s="579"/>
      <c r="I43" s="562"/>
      <c r="J43" s="563"/>
      <c r="K43" s="596"/>
      <c r="L43" s="597"/>
      <c r="M43" s="43"/>
    </row>
    <row r="44" spans="1:13" s="42" customFormat="1" ht="21" customHeight="1" x14ac:dyDescent="0.15">
      <c r="A44" s="43"/>
      <c r="B44" s="43"/>
      <c r="C44" s="616"/>
      <c r="D44" s="611"/>
      <c r="E44" s="612"/>
      <c r="F44" s="78">
        <v>31</v>
      </c>
      <c r="G44" s="595" t="s">
        <v>69</v>
      </c>
      <c r="H44" s="579"/>
      <c r="I44" s="562"/>
      <c r="J44" s="563"/>
      <c r="K44" s="596"/>
      <c r="L44" s="597"/>
      <c r="M44" s="43"/>
    </row>
    <row r="45" spans="1:13" ht="21" customHeight="1" x14ac:dyDescent="0.4">
      <c r="A45" s="27"/>
      <c r="B45" s="27"/>
      <c r="C45" s="616"/>
      <c r="D45" s="611"/>
      <c r="E45" s="612"/>
      <c r="F45" s="78">
        <v>32</v>
      </c>
      <c r="G45" s="595" t="s">
        <v>68</v>
      </c>
      <c r="H45" s="579"/>
      <c r="I45" s="562"/>
      <c r="J45" s="563"/>
      <c r="K45" s="596"/>
      <c r="L45" s="597"/>
      <c r="M45" s="27"/>
    </row>
    <row r="46" spans="1:13" ht="21" customHeight="1" x14ac:dyDescent="0.4">
      <c r="A46" s="27"/>
      <c r="B46" s="27"/>
      <c r="C46" s="617"/>
      <c r="D46" s="613"/>
      <c r="E46" s="614"/>
      <c r="F46" s="77">
        <v>33</v>
      </c>
      <c r="G46" s="598" t="s">
        <v>67</v>
      </c>
      <c r="H46" s="581"/>
      <c r="I46" s="582"/>
      <c r="J46" s="583"/>
      <c r="K46" s="599"/>
      <c r="L46" s="600"/>
      <c r="M46" s="27"/>
    </row>
    <row r="47" spans="1:13" ht="21" customHeight="1" x14ac:dyDescent="0.4">
      <c r="A47" s="27"/>
      <c r="B47" s="27"/>
      <c r="C47" s="594" t="s">
        <v>66</v>
      </c>
      <c r="D47" s="585" t="s">
        <v>65</v>
      </c>
      <c r="E47" s="586"/>
      <c r="F47" s="71">
        <v>34</v>
      </c>
      <c r="G47" s="591" t="s">
        <v>27</v>
      </c>
      <c r="H47" s="573"/>
      <c r="I47" s="574"/>
      <c r="J47" s="575"/>
      <c r="K47" s="592"/>
      <c r="L47" s="593"/>
      <c r="M47" s="27"/>
    </row>
    <row r="48" spans="1:13" ht="21" customHeight="1" x14ac:dyDescent="0.4">
      <c r="A48" s="27"/>
      <c r="B48" s="27"/>
      <c r="C48" s="594"/>
      <c r="D48" s="587"/>
      <c r="E48" s="588"/>
      <c r="F48" s="76">
        <v>35</v>
      </c>
      <c r="G48" s="595" t="s">
        <v>23</v>
      </c>
      <c r="H48" s="579"/>
      <c r="I48" s="562"/>
      <c r="J48" s="563"/>
      <c r="K48" s="596"/>
      <c r="L48" s="597"/>
      <c r="M48" s="27"/>
    </row>
    <row r="49" spans="1:13" ht="21" customHeight="1" x14ac:dyDescent="0.4">
      <c r="A49" s="27"/>
      <c r="B49" s="27"/>
      <c r="C49" s="594"/>
      <c r="D49" s="587"/>
      <c r="E49" s="588"/>
      <c r="F49" s="76">
        <v>36</v>
      </c>
      <c r="G49" s="595" t="s">
        <v>19</v>
      </c>
      <c r="H49" s="579"/>
      <c r="I49" s="562"/>
      <c r="J49" s="563"/>
      <c r="K49" s="596"/>
      <c r="L49" s="597"/>
      <c r="M49" s="27"/>
    </row>
    <row r="50" spans="1:13" ht="21" customHeight="1" x14ac:dyDescent="0.4">
      <c r="A50" s="27"/>
      <c r="B50" s="27"/>
      <c r="C50" s="594"/>
      <c r="D50" s="587"/>
      <c r="E50" s="588"/>
      <c r="F50" s="76">
        <v>37</v>
      </c>
      <c r="G50" s="595" t="s">
        <v>64</v>
      </c>
      <c r="H50" s="579"/>
      <c r="I50" s="562"/>
      <c r="J50" s="563"/>
      <c r="K50" s="596"/>
      <c r="L50" s="597"/>
      <c r="M50" s="27"/>
    </row>
    <row r="51" spans="1:13" ht="21" customHeight="1" x14ac:dyDescent="0.4">
      <c r="A51" s="27"/>
      <c r="B51" s="27"/>
      <c r="C51" s="594"/>
      <c r="D51" s="589"/>
      <c r="E51" s="590"/>
      <c r="F51" s="75">
        <v>38</v>
      </c>
      <c r="G51" s="598" t="s">
        <v>13</v>
      </c>
      <c r="H51" s="581"/>
      <c r="I51" s="601"/>
      <c r="J51" s="602"/>
      <c r="K51" s="599"/>
      <c r="L51" s="600"/>
      <c r="M51" s="27"/>
    </row>
    <row r="52" spans="1:13" ht="21" customHeight="1" x14ac:dyDescent="0.4">
      <c r="A52" s="27"/>
      <c r="B52" s="27"/>
      <c r="C52" s="594"/>
      <c r="D52" s="585" t="s">
        <v>3</v>
      </c>
      <c r="E52" s="586"/>
      <c r="F52" s="71"/>
      <c r="G52" s="591" t="str">
        <f>IF(ISERROR(VLOOKUP(F52,$N$101:$R$112,5))=TRUE,"",VLOOKUP(F52,$N$101:$R$112,5))</f>
        <v/>
      </c>
      <c r="H52" s="573"/>
      <c r="I52" s="574"/>
      <c r="J52" s="575"/>
      <c r="K52" s="592"/>
      <c r="L52" s="593"/>
      <c r="M52" s="27"/>
    </row>
    <row r="53" spans="1:13" ht="21" customHeight="1" x14ac:dyDescent="0.4">
      <c r="A53" s="27"/>
      <c r="B53" s="27"/>
      <c r="C53" s="594"/>
      <c r="D53" s="587"/>
      <c r="E53" s="588"/>
      <c r="F53" s="76"/>
      <c r="G53" s="578" t="str">
        <f>IF(ISERROR(VLOOKUP(F53,$N$101:$R$112,5))=TRUE,"",VLOOKUP(F53,$N$101:$R$112,5))</f>
        <v/>
      </c>
      <c r="H53" s="579"/>
      <c r="I53" s="562"/>
      <c r="J53" s="563"/>
      <c r="K53" s="596"/>
      <c r="L53" s="597"/>
      <c r="M53" s="27"/>
    </row>
    <row r="54" spans="1:13" ht="21" customHeight="1" x14ac:dyDescent="0.4">
      <c r="A54" s="27"/>
      <c r="B54" s="27"/>
      <c r="C54" s="594"/>
      <c r="D54" s="587"/>
      <c r="E54" s="588"/>
      <c r="F54" s="76"/>
      <c r="G54" s="595" t="str">
        <f>IF(ISERROR(VLOOKUP(F54,$N$101:$R$112,5))=TRUE,"",VLOOKUP(F54,$N$101:$R$112,5))</f>
        <v/>
      </c>
      <c r="H54" s="579"/>
      <c r="I54" s="562"/>
      <c r="J54" s="563"/>
      <c r="K54" s="596"/>
      <c r="L54" s="597"/>
      <c r="M54" s="27"/>
    </row>
    <row r="55" spans="1:13" ht="21" customHeight="1" x14ac:dyDescent="0.4">
      <c r="A55" s="27"/>
      <c r="B55" s="27"/>
      <c r="C55" s="594"/>
      <c r="D55" s="589"/>
      <c r="E55" s="590"/>
      <c r="F55" s="75"/>
      <c r="G55" s="598" t="str">
        <f>IF(ISERROR(VLOOKUP(F55,$N$101:$R$112,5))=TRUE,"",VLOOKUP(F55,$N$101:$R$112,5))</f>
        <v/>
      </c>
      <c r="H55" s="581"/>
      <c r="I55" s="582"/>
      <c r="J55" s="583"/>
      <c r="K55" s="599"/>
      <c r="L55" s="600"/>
      <c r="M55" s="27"/>
    </row>
    <row r="56" spans="1:13" ht="21" customHeight="1" x14ac:dyDescent="0.4">
      <c r="A56" s="27"/>
      <c r="B56" s="27"/>
      <c r="C56" s="594"/>
      <c r="D56" s="554" t="s">
        <v>63</v>
      </c>
      <c r="E56" s="555"/>
      <c r="F56" s="66">
        <v>51</v>
      </c>
      <c r="G56" s="556" t="s">
        <v>62</v>
      </c>
      <c r="H56" s="557"/>
      <c r="I56" s="558"/>
      <c r="J56" s="559"/>
      <c r="K56" s="560"/>
      <c r="L56" s="561"/>
      <c r="M56" s="27"/>
    </row>
    <row r="57" spans="1:13" ht="21" customHeight="1" x14ac:dyDescent="0.4">
      <c r="A57" s="27"/>
      <c r="B57" s="27"/>
      <c r="C57" s="594"/>
      <c r="D57" s="566" t="s">
        <v>61</v>
      </c>
      <c r="E57" s="567"/>
      <c r="F57" s="50">
        <v>52</v>
      </c>
      <c r="G57" s="572" t="s">
        <v>60</v>
      </c>
      <c r="H57" s="573"/>
      <c r="I57" s="574"/>
      <c r="J57" s="575"/>
      <c r="K57" s="576"/>
      <c r="L57" s="577"/>
      <c r="M57" s="27"/>
    </row>
    <row r="58" spans="1:13" ht="21" customHeight="1" x14ac:dyDescent="0.4">
      <c r="A58" s="27"/>
      <c r="B58" s="27"/>
      <c r="C58" s="594"/>
      <c r="D58" s="568"/>
      <c r="E58" s="569"/>
      <c r="F58" s="41">
        <v>53</v>
      </c>
      <c r="G58" s="578" t="s">
        <v>59</v>
      </c>
      <c r="H58" s="579"/>
      <c r="I58" s="562"/>
      <c r="J58" s="563"/>
      <c r="K58" s="564"/>
      <c r="L58" s="565"/>
      <c r="M58" s="27"/>
    </row>
    <row r="59" spans="1:13" ht="21" customHeight="1" x14ac:dyDescent="0.4">
      <c r="A59" s="27"/>
      <c r="B59" s="27"/>
      <c r="C59" s="594"/>
      <c r="D59" s="568"/>
      <c r="E59" s="569"/>
      <c r="F59" s="41">
        <v>54</v>
      </c>
      <c r="G59" s="578" t="s">
        <v>58</v>
      </c>
      <c r="H59" s="579"/>
      <c r="I59" s="562"/>
      <c r="J59" s="563"/>
      <c r="K59" s="564"/>
      <c r="L59" s="565"/>
      <c r="M59" s="27"/>
    </row>
    <row r="60" spans="1:13" ht="21" customHeight="1" x14ac:dyDescent="0.4">
      <c r="A60" s="27"/>
      <c r="B60" s="27"/>
      <c r="C60" s="594"/>
      <c r="D60" s="568"/>
      <c r="E60" s="569"/>
      <c r="F60" s="41">
        <v>55</v>
      </c>
      <c r="G60" s="578" t="s">
        <v>57</v>
      </c>
      <c r="H60" s="579"/>
      <c r="I60" s="562"/>
      <c r="J60" s="563"/>
      <c r="K60" s="564"/>
      <c r="L60" s="565"/>
      <c r="M60" s="27"/>
    </row>
    <row r="61" spans="1:13" ht="21" customHeight="1" x14ac:dyDescent="0.4">
      <c r="A61" s="27"/>
      <c r="B61" s="27"/>
      <c r="C61" s="594"/>
      <c r="D61" s="568"/>
      <c r="E61" s="569"/>
      <c r="F61" s="74">
        <v>56</v>
      </c>
      <c r="G61" s="584" t="s">
        <v>56</v>
      </c>
      <c r="H61" s="579"/>
      <c r="I61" s="562"/>
      <c r="J61" s="563"/>
      <c r="K61" s="564"/>
      <c r="L61" s="565"/>
      <c r="M61" s="27"/>
    </row>
    <row r="62" spans="1:13" ht="21" customHeight="1" x14ac:dyDescent="0.4">
      <c r="A62" s="27"/>
      <c r="B62" s="27"/>
      <c r="C62" s="594"/>
      <c r="D62" s="568"/>
      <c r="E62" s="569"/>
      <c r="F62" s="73"/>
      <c r="G62" s="72"/>
      <c r="H62" s="69" t="s">
        <v>55</v>
      </c>
      <c r="I62" s="562"/>
      <c r="J62" s="563"/>
      <c r="K62" s="564"/>
      <c r="L62" s="565"/>
      <c r="M62" s="27"/>
    </row>
    <row r="63" spans="1:13" ht="21" customHeight="1" x14ac:dyDescent="0.4">
      <c r="A63" s="27"/>
      <c r="B63" s="27"/>
      <c r="C63" s="594"/>
      <c r="D63" s="568"/>
      <c r="E63" s="569"/>
      <c r="F63" s="71"/>
      <c r="G63" s="70"/>
      <c r="H63" s="69" t="s">
        <v>54</v>
      </c>
      <c r="I63" s="562"/>
      <c r="J63" s="563"/>
      <c r="K63" s="564"/>
      <c r="L63" s="565"/>
      <c r="M63" s="27"/>
    </row>
    <row r="64" spans="1:13" ht="21" customHeight="1" x14ac:dyDescent="0.4">
      <c r="A64" s="27"/>
      <c r="B64" s="27"/>
      <c r="C64" s="594"/>
      <c r="D64" s="568"/>
      <c r="E64" s="569"/>
      <c r="F64" s="41">
        <v>57</v>
      </c>
      <c r="G64" s="578" t="s">
        <v>53</v>
      </c>
      <c r="H64" s="579"/>
      <c r="I64" s="562"/>
      <c r="J64" s="563"/>
      <c r="K64" s="564"/>
      <c r="L64" s="565"/>
      <c r="M64" s="27"/>
    </row>
    <row r="65" spans="1:13" ht="21" customHeight="1" x14ac:dyDescent="0.4">
      <c r="A65" s="27"/>
      <c r="B65" s="27"/>
      <c r="C65" s="594"/>
      <c r="D65" s="568"/>
      <c r="E65" s="569"/>
      <c r="F65" s="41">
        <v>58</v>
      </c>
      <c r="G65" s="578" t="s">
        <v>52</v>
      </c>
      <c r="H65" s="579"/>
      <c r="I65" s="562"/>
      <c r="J65" s="563"/>
      <c r="K65" s="564"/>
      <c r="L65" s="565"/>
      <c r="M65" s="27"/>
    </row>
    <row r="66" spans="1:13" ht="21" customHeight="1" x14ac:dyDescent="0.4">
      <c r="A66" s="27"/>
      <c r="B66" s="27"/>
      <c r="C66" s="594"/>
      <c r="D66" s="568"/>
      <c r="E66" s="569"/>
      <c r="F66" s="34">
        <v>59</v>
      </c>
      <c r="G66" s="580" t="s">
        <v>51</v>
      </c>
      <c r="H66" s="581"/>
      <c r="I66" s="582"/>
      <c r="J66" s="583"/>
      <c r="K66" s="68"/>
      <c r="L66" s="67"/>
      <c r="M66" s="27"/>
    </row>
    <row r="67" spans="1:13" s="42" customFormat="1" ht="21" customHeight="1" x14ac:dyDescent="0.15">
      <c r="A67" s="43"/>
      <c r="B67" s="43"/>
      <c r="C67" s="594"/>
      <c r="D67" s="570"/>
      <c r="E67" s="571"/>
      <c r="F67" s="66">
        <v>60</v>
      </c>
      <c r="G67" s="556" t="s">
        <v>50</v>
      </c>
      <c r="H67" s="557"/>
      <c r="I67" s="534" t="s">
        <v>49</v>
      </c>
      <c r="J67" s="535"/>
      <c r="K67" s="536"/>
      <c r="L67" s="537"/>
      <c r="M67" s="43"/>
    </row>
    <row r="68" spans="1:13" s="42" customFormat="1" ht="17.25" x14ac:dyDescent="0.15">
      <c r="A68" s="43"/>
      <c r="B68" s="43"/>
      <c r="C68" s="65"/>
      <c r="D68" s="64"/>
      <c r="E68" s="64"/>
      <c r="F68" s="62"/>
      <c r="G68" s="63"/>
      <c r="H68" s="63"/>
      <c r="I68" s="62"/>
      <c r="J68" s="62"/>
      <c r="K68" s="61"/>
      <c r="L68" s="61"/>
      <c r="M68" s="43"/>
    </row>
    <row r="69" spans="1:13" s="42" customFormat="1" ht="17.25" x14ac:dyDescent="0.15">
      <c r="A69" s="43"/>
      <c r="B69" s="43"/>
      <c r="C69" s="65"/>
      <c r="D69" s="64"/>
      <c r="E69" s="64"/>
      <c r="F69" s="62"/>
      <c r="G69" s="63"/>
      <c r="H69" s="63"/>
      <c r="I69" s="62"/>
      <c r="J69" s="62"/>
      <c r="K69" s="61"/>
      <c r="L69" s="61"/>
      <c r="M69" s="43"/>
    </row>
    <row r="70" spans="1:13" s="42" customFormat="1" ht="18.75" x14ac:dyDescent="0.2">
      <c r="A70" s="43"/>
      <c r="B70" s="43"/>
      <c r="C70" s="60" t="s">
        <v>48</v>
      </c>
      <c r="D70" s="57"/>
      <c r="E70" s="57"/>
      <c r="F70" s="58"/>
      <c r="G70" s="59"/>
      <c r="H70" s="59"/>
      <c r="I70" s="58"/>
      <c r="J70" s="58"/>
      <c r="K70" s="57"/>
      <c r="L70" s="57"/>
      <c r="M70" s="43"/>
    </row>
    <row r="71" spans="1:13" s="42" customFormat="1" ht="17.25" customHeight="1" x14ac:dyDescent="0.15">
      <c r="A71" s="43"/>
      <c r="B71" s="43"/>
      <c r="C71" s="538" t="s">
        <v>47</v>
      </c>
      <c r="D71" s="539"/>
      <c r="E71" s="539"/>
      <c r="F71" s="56"/>
      <c r="G71" s="55"/>
      <c r="H71" s="550" t="s">
        <v>46</v>
      </c>
      <c r="I71" s="538" t="s">
        <v>45</v>
      </c>
      <c r="J71" s="539"/>
      <c r="K71" s="539"/>
      <c r="L71" s="540"/>
      <c r="M71" s="43"/>
    </row>
    <row r="72" spans="1:13" s="42" customFormat="1" ht="47.25" customHeight="1" x14ac:dyDescent="0.15">
      <c r="A72" s="43"/>
      <c r="B72" s="43"/>
      <c r="C72" s="548"/>
      <c r="D72" s="549"/>
      <c r="E72" s="549"/>
      <c r="F72" s="54"/>
      <c r="G72" s="53" t="s">
        <v>44</v>
      </c>
      <c r="H72" s="551"/>
      <c r="I72" s="52" t="s">
        <v>43</v>
      </c>
      <c r="J72" s="51" t="s">
        <v>42</v>
      </c>
      <c r="K72" s="541" t="s">
        <v>41</v>
      </c>
      <c r="L72" s="542"/>
      <c r="M72" s="43"/>
    </row>
    <row r="73" spans="1:13" s="42" customFormat="1" ht="18.75" x14ac:dyDescent="0.15">
      <c r="A73" s="43"/>
      <c r="B73" s="43"/>
      <c r="C73" s="543" t="s">
        <v>3</v>
      </c>
      <c r="D73" s="546"/>
      <c r="E73" s="547"/>
      <c r="F73" s="50"/>
      <c r="G73" s="49" t="s">
        <v>40</v>
      </c>
      <c r="H73" s="48" t="str">
        <f t="shared" ref="H73:H89" si="0">IF(ISERROR(VLOOKUP(F73,$N$114:$R$119,5))=TRUE,"",VLOOKUP(F73,$N$114:$R$119,5))</f>
        <v/>
      </c>
      <c r="I73" s="47"/>
      <c r="J73" s="46"/>
      <c r="K73" s="45"/>
      <c r="L73" s="44"/>
      <c r="M73" s="43"/>
    </row>
    <row r="74" spans="1:13" s="42" customFormat="1" ht="18.75" x14ac:dyDescent="0.15">
      <c r="A74" s="43"/>
      <c r="B74" s="43"/>
      <c r="C74" s="544"/>
      <c r="D74" s="531"/>
      <c r="E74" s="532"/>
      <c r="F74" s="41"/>
      <c r="G74" s="40"/>
      <c r="H74" s="39" t="str">
        <f t="shared" si="0"/>
        <v/>
      </c>
      <c r="I74" s="38"/>
      <c r="J74" s="37"/>
      <c r="K74" s="36"/>
      <c r="L74" s="35"/>
      <c r="M74" s="43"/>
    </row>
    <row r="75" spans="1:13" ht="18.75" x14ac:dyDescent="0.4">
      <c r="A75" s="27"/>
      <c r="B75" s="27"/>
      <c r="C75" s="544"/>
      <c r="D75" s="531"/>
      <c r="E75" s="532"/>
      <c r="F75" s="41"/>
      <c r="G75" s="40"/>
      <c r="H75" s="39" t="str">
        <f t="shared" si="0"/>
        <v/>
      </c>
      <c r="I75" s="38"/>
      <c r="J75" s="37"/>
      <c r="K75" s="36"/>
      <c r="L75" s="35"/>
      <c r="M75" s="27"/>
    </row>
    <row r="76" spans="1:13" ht="18.75" x14ac:dyDescent="0.4">
      <c r="A76" s="27"/>
      <c r="B76" s="27"/>
      <c r="C76" s="544"/>
      <c r="D76" s="531"/>
      <c r="E76" s="532"/>
      <c r="F76" s="41"/>
      <c r="G76" s="40"/>
      <c r="H76" s="39" t="str">
        <f t="shared" si="0"/>
        <v/>
      </c>
      <c r="I76" s="38"/>
      <c r="J76" s="37"/>
      <c r="K76" s="36"/>
      <c r="L76" s="35"/>
      <c r="M76" s="27"/>
    </row>
    <row r="77" spans="1:13" ht="18.75" x14ac:dyDescent="0.4">
      <c r="A77" s="27"/>
      <c r="B77" s="27"/>
      <c r="C77" s="544"/>
      <c r="D77" s="531"/>
      <c r="E77" s="532"/>
      <c r="F77" s="41"/>
      <c r="G77" s="40"/>
      <c r="H77" s="39" t="str">
        <f t="shared" si="0"/>
        <v/>
      </c>
      <c r="I77" s="38"/>
      <c r="J77" s="37"/>
      <c r="K77" s="36"/>
      <c r="L77" s="35"/>
      <c r="M77" s="27"/>
    </row>
    <row r="78" spans="1:13" ht="18.75" x14ac:dyDescent="0.4">
      <c r="A78" s="27"/>
      <c r="B78" s="27"/>
      <c r="C78" s="544"/>
      <c r="D78" s="531"/>
      <c r="E78" s="532"/>
      <c r="F78" s="41"/>
      <c r="G78" s="40"/>
      <c r="H78" s="39" t="str">
        <f t="shared" si="0"/>
        <v/>
      </c>
      <c r="I78" s="38"/>
      <c r="J78" s="37"/>
      <c r="K78" s="36"/>
      <c r="L78" s="35"/>
      <c r="M78" s="27"/>
    </row>
    <row r="79" spans="1:13" ht="18.75" x14ac:dyDescent="0.4">
      <c r="A79" s="27"/>
      <c r="B79" s="27"/>
      <c r="C79" s="544"/>
      <c r="D79" s="531"/>
      <c r="E79" s="532"/>
      <c r="F79" s="41"/>
      <c r="G79" s="40"/>
      <c r="H79" s="39" t="str">
        <f t="shared" si="0"/>
        <v/>
      </c>
      <c r="I79" s="38"/>
      <c r="J79" s="37"/>
      <c r="K79" s="36"/>
      <c r="L79" s="35"/>
      <c r="M79" s="27"/>
    </row>
    <row r="80" spans="1:13" ht="18.75" x14ac:dyDescent="0.4">
      <c r="A80" s="27"/>
      <c r="B80" s="27"/>
      <c r="C80" s="544"/>
      <c r="D80" s="531"/>
      <c r="E80" s="532"/>
      <c r="F80" s="41"/>
      <c r="G80" s="40"/>
      <c r="H80" s="39" t="str">
        <f t="shared" si="0"/>
        <v/>
      </c>
      <c r="I80" s="38"/>
      <c r="J80" s="37"/>
      <c r="K80" s="36"/>
      <c r="L80" s="35"/>
      <c r="M80" s="27"/>
    </row>
    <row r="81" spans="1:18" ht="18.75" x14ac:dyDescent="0.4">
      <c r="A81" s="27"/>
      <c r="B81" s="27"/>
      <c r="C81" s="544"/>
      <c r="D81" s="531"/>
      <c r="E81" s="532"/>
      <c r="F81" s="41"/>
      <c r="G81" s="40"/>
      <c r="H81" s="39" t="str">
        <f t="shared" si="0"/>
        <v/>
      </c>
      <c r="I81" s="38"/>
      <c r="J81" s="37"/>
      <c r="K81" s="36"/>
      <c r="L81" s="35"/>
      <c r="M81" s="27"/>
    </row>
    <row r="82" spans="1:18" ht="18.75" x14ac:dyDescent="0.4">
      <c r="A82" s="27"/>
      <c r="B82" s="27"/>
      <c r="C82" s="544"/>
      <c r="D82" s="531"/>
      <c r="E82" s="532"/>
      <c r="F82" s="41"/>
      <c r="G82" s="40"/>
      <c r="H82" s="39" t="str">
        <f t="shared" si="0"/>
        <v/>
      </c>
      <c r="I82" s="38"/>
      <c r="J82" s="37"/>
      <c r="K82" s="36"/>
      <c r="L82" s="35"/>
      <c r="M82" s="27"/>
    </row>
    <row r="83" spans="1:18" ht="18.75" x14ac:dyDescent="0.4">
      <c r="A83" s="27"/>
      <c r="B83" s="27"/>
      <c r="C83" s="544"/>
      <c r="D83" s="531"/>
      <c r="E83" s="532"/>
      <c r="F83" s="41"/>
      <c r="G83" s="40"/>
      <c r="H83" s="39" t="str">
        <f t="shared" si="0"/>
        <v/>
      </c>
      <c r="I83" s="38"/>
      <c r="J83" s="37"/>
      <c r="K83" s="36"/>
      <c r="L83" s="35"/>
      <c r="M83" s="27"/>
    </row>
    <row r="84" spans="1:18" ht="18.75" x14ac:dyDescent="0.4">
      <c r="A84" s="27"/>
      <c r="B84" s="27"/>
      <c r="C84" s="544"/>
      <c r="D84" s="531"/>
      <c r="E84" s="532"/>
      <c r="F84" s="41"/>
      <c r="G84" s="40"/>
      <c r="H84" s="39" t="str">
        <f t="shared" si="0"/>
        <v/>
      </c>
      <c r="I84" s="38"/>
      <c r="J84" s="37"/>
      <c r="K84" s="36"/>
      <c r="L84" s="35"/>
      <c r="M84" s="27"/>
    </row>
    <row r="85" spans="1:18" ht="18.75" x14ac:dyDescent="0.4">
      <c r="A85" s="27"/>
      <c r="B85" s="27"/>
      <c r="C85" s="544"/>
      <c r="D85" s="531"/>
      <c r="E85" s="532"/>
      <c r="F85" s="41"/>
      <c r="G85" s="40"/>
      <c r="H85" s="39" t="str">
        <f t="shared" si="0"/>
        <v/>
      </c>
      <c r="I85" s="38"/>
      <c r="J85" s="37"/>
      <c r="K85" s="36"/>
      <c r="L85" s="35"/>
      <c r="M85" s="27"/>
    </row>
    <row r="86" spans="1:18" ht="18.75" x14ac:dyDescent="0.4">
      <c r="A86" s="27"/>
      <c r="B86" s="27"/>
      <c r="C86" s="544"/>
      <c r="D86" s="531"/>
      <c r="E86" s="532"/>
      <c r="F86" s="41"/>
      <c r="G86" s="40"/>
      <c r="H86" s="39" t="str">
        <f t="shared" si="0"/>
        <v/>
      </c>
      <c r="I86" s="38"/>
      <c r="J86" s="37"/>
      <c r="K86" s="36"/>
      <c r="L86" s="35"/>
      <c r="M86" s="27"/>
    </row>
    <row r="87" spans="1:18" ht="18.75" x14ac:dyDescent="0.4">
      <c r="A87" s="27"/>
      <c r="B87" s="27"/>
      <c r="C87" s="544"/>
      <c r="D87" s="531"/>
      <c r="E87" s="532"/>
      <c r="F87" s="41"/>
      <c r="G87" s="40"/>
      <c r="H87" s="39" t="str">
        <f t="shared" si="0"/>
        <v/>
      </c>
      <c r="I87" s="38"/>
      <c r="J87" s="37"/>
      <c r="K87" s="36"/>
      <c r="L87" s="35"/>
      <c r="M87" s="27"/>
    </row>
    <row r="88" spans="1:18" ht="18.75" x14ac:dyDescent="0.4">
      <c r="A88" s="27"/>
      <c r="B88" s="27"/>
      <c r="C88" s="544"/>
      <c r="D88" s="531"/>
      <c r="E88" s="532"/>
      <c r="F88" s="41"/>
      <c r="G88" s="40"/>
      <c r="H88" s="39" t="str">
        <f t="shared" si="0"/>
        <v/>
      </c>
      <c r="I88" s="38"/>
      <c r="J88" s="37"/>
      <c r="K88" s="36"/>
      <c r="L88" s="35"/>
      <c r="M88" s="27"/>
    </row>
    <row r="89" spans="1:18" ht="18.75" x14ac:dyDescent="0.4">
      <c r="A89" s="27"/>
      <c r="B89" s="27"/>
      <c r="C89" s="545"/>
      <c r="D89" s="552"/>
      <c r="E89" s="553"/>
      <c r="F89" s="34"/>
      <c r="G89" s="33"/>
      <c r="H89" s="32" t="str">
        <f t="shared" si="0"/>
        <v/>
      </c>
      <c r="I89" s="31"/>
      <c r="J89" s="30"/>
      <c r="K89" s="29"/>
      <c r="L89" s="28"/>
      <c r="M89" s="27"/>
    </row>
    <row r="90" spans="1:18" s="17" customFormat="1" ht="19.5" customHeight="1" x14ac:dyDescent="0.4">
      <c r="A90" s="23"/>
      <c r="B90" s="23"/>
      <c r="C90" s="24"/>
      <c r="D90" s="24"/>
      <c r="E90" s="24"/>
      <c r="F90" s="25"/>
      <c r="G90" s="26"/>
      <c r="H90" s="26"/>
      <c r="I90" s="25"/>
      <c r="J90" s="25"/>
      <c r="K90" s="24"/>
      <c r="L90" s="24"/>
      <c r="M90" s="23"/>
    </row>
    <row r="91" spans="1:18" s="17" customFormat="1" ht="19.5" customHeight="1" x14ac:dyDescent="0.4">
      <c r="C91" s="22"/>
      <c r="D91" s="22"/>
      <c r="E91" s="22"/>
      <c r="F91" s="21"/>
      <c r="G91" s="20"/>
      <c r="H91" s="20"/>
      <c r="I91" s="19"/>
      <c r="J91" s="19"/>
      <c r="K91" s="18"/>
      <c r="L91" s="18"/>
    </row>
    <row r="92" spans="1:18" ht="19.5" customHeight="1" x14ac:dyDescent="0.4">
      <c r="C92" s="16"/>
      <c r="D92" s="16"/>
      <c r="E92" s="16"/>
      <c r="F92" s="15"/>
      <c r="I92" s="14"/>
      <c r="J92" s="14"/>
      <c r="K92" s="13"/>
      <c r="L92" s="13"/>
      <c r="N92" s="5" t="s">
        <v>39</v>
      </c>
      <c r="O92" s="5"/>
    </row>
    <row r="93" spans="1:18" ht="16.5" hidden="1" outlineLevel="1" x14ac:dyDescent="0.4">
      <c r="C93" s="16"/>
      <c r="D93" s="530"/>
      <c r="E93" s="530"/>
      <c r="F93" s="530"/>
      <c r="G93" s="530"/>
      <c r="H93" s="530"/>
      <c r="I93" s="530"/>
      <c r="J93" s="530"/>
      <c r="K93" s="530"/>
      <c r="L93" s="530"/>
      <c r="N93" s="9">
        <v>17</v>
      </c>
      <c r="O93" s="8" t="s">
        <v>32</v>
      </c>
      <c r="P93" s="8" t="s">
        <v>31</v>
      </c>
      <c r="Q93" s="8" t="s">
        <v>31</v>
      </c>
      <c r="R93" s="8" t="s">
        <v>38</v>
      </c>
    </row>
    <row r="94" spans="1:18" ht="16.5" hidden="1" outlineLevel="1" x14ac:dyDescent="0.4">
      <c r="C94" s="16"/>
      <c r="D94" s="530"/>
      <c r="E94" s="530"/>
      <c r="F94" s="530"/>
      <c r="G94" s="530"/>
      <c r="H94" s="530"/>
      <c r="I94" s="530"/>
      <c r="J94" s="530"/>
      <c r="K94" s="530"/>
      <c r="L94" s="530"/>
      <c r="N94" s="9">
        <v>18</v>
      </c>
      <c r="O94" s="8" t="s">
        <v>32</v>
      </c>
      <c r="P94" s="8" t="s">
        <v>31</v>
      </c>
      <c r="Q94" s="8" t="s">
        <v>31</v>
      </c>
      <c r="R94" s="8" t="s">
        <v>37</v>
      </c>
    </row>
    <row r="95" spans="1:18" ht="16.5" hidden="1" outlineLevel="1" x14ac:dyDescent="0.4">
      <c r="C95" s="16"/>
      <c r="D95" s="16"/>
      <c r="E95" s="16"/>
      <c r="F95" s="15"/>
      <c r="I95" s="14"/>
      <c r="J95" s="14"/>
      <c r="K95" s="13"/>
      <c r="L95" s="13"/>
      <c r="N95" s="9">
        <v>19</v>
      </c>
      <c r="O95" s="8" t="s">
        <v>32</v>
      </c>
      <c r="P95" s="8" t="s">
        <v>31</v>
      </c>
      <c r="Q95" s="8" t="s">
        <v>31</v>
      </c>
      <c r="R95" s="8" t="s">
        <v>36</v>
      </c>
    </row>
    <row r="96" spans="1:18" ht="16.5" hidden="1" outlineLevel="1" x14ac:dyDescent="0.4">
      <c r="N96" s="9">
        <v>20</v>
      </c>
      <c r="O96" s="8" t="s">
        <v>32</v>
      </c>
      <c r="P96" s="8" t="s">
        <v>31</v>
      </c>
      <c r="Q96" s="8" t="s">
        <v>31</v>
      </c>
      <c r="R96" s="8" t="s">
        <v>35</v>
      </c>
    </row>
    <row r="97" spans="14:18" ht="16.5" hidden="1" outlineLevel="1" x14ac:dyDescent="0.4">
      <c r="N97" s="9">
        <v>21</v>
      </c>
      <c r="O97" s="8" t="s">
        <v>32</v>
      </c>
      <c r="P97" s="8" t="s">
        <v>31</v>
      </c>
      <c r="Q97" s="8" t="s">
        <v>31</v>
      </c>
      <c r="R97" s="8" t="s">
        <v>34</v>
      </c>
    </row>
    <row r="98" spans="14:18" ht="16.5" hidden="1" outlineLevel="1" x14ac:dyDescent="0.4">
      <c r="N98" s="9">
        <v>22</v>
      </c>
      <c r="O98" s="8" t="s">
        <v>32</v>
      </c>
      <c r="P98" s="8" t="s">
        <v>31</v>
      </c>
      <c r="Q98" s="8" t="s">
        <v>31</v>
      </c>
      <c r="R98" s="8" t="s">
        <v>33</v>
      </c>
    </row>
    <row r="99" spans="14:18" ht="16.5" hidden="1" outlineLevel="1" x14ac:dyDescent="0.4">
      <c r="N99" s="9">
        <v>23</v>
      </c>
      <c r="O99" s="8" t="s">
        <v>32</v>
      </c>
      <c r="P99" s="8" t="s">
        <v>31</v>
      </c>
      <c r="Q99" s="8" t="s">
        <v>31</v>
      </c>
      <c r="R99" s="8" t="s">
        <v>30</v>
      </c>
    </row>
    <row r="100" spans="14:18" hidden="1" outlineLevel="1" x14ac:dyDescent="0.4"/>
    <row r="101" spans="14:18" ht="16.5" hidden="1" outlineLevel="1" x14ac:dyDescent="0.4">
      <c r="N101" s="9">
        <v>39</v>
      </c>
      <c r="O101" s="8" t="s">
        <v>14</v>
      </c>
      <c r="P101" s="8" t="s">
        <v>3</v>
      </c>
      <c r="Q101" s="8" t="s">
        <v>27</v>
      </c>
      <c r="R101" s="12" t="s">
        <v>29</v>
      </c>
    </row>
    <row r="102" spans="14:18" ht="16.5" hidden="1" outlineLevel="1" x14ac:dyDescent="0.4">
      <c r="N102" s="9">
        <v>40</v>
      </c>
      <c r="O102" s="8" t="s">
        <v>14</v>
      </c>
      <c r="P102" s="8" t="s">
        <v>3</v>
      </c>
      <c r="Q102" s="8" t="s">
        <v>27</v>
      </c>
      <c r="R102" s="12" t="s">
        <v>28</v>
      </c>
    </row>
    <row r="103" spans="14:18" ht="16.5" hidden="1" outlineLevel="1" x14ac:dyDescent="0.4">
      <c r="N103" s="9">
        <v>41</v>
      </c>
      <c r="O103" s="8" t="s">
        <v>14</v>
      </c>
      <c r="P103" s="8" t="s">
        <v>3</v>
      </c>
      <c r="Q103" s="8" t="s">
        <v>27</v>
      </c>
      <c r="R103" s="12" t="s">
        <v>26</v>
      </c>
    </row>
    <row r="104" spans="14:18" ht="16.5" hidden="1" outlineLevel="1" x14ac:dyDescent="0.4">
      <c r="N104" s="9">
        <v>42</v>
      </c>
      <c r="O104" s="8" t="s">
        <v>14</v>
      </c>
      <c r="P104" s="8" t="s">
        <v>3</v>
      </c>
      <c r="Q104" s="8" t="s">
        <v>23</v>
      </c>
      <c r="R104" s="12" t="s">
        <v>25</v>
      </c>
    </row>
    <row r="105" spans="14:18" ht="16.5" hidden="1" outlineLevel="1" x14ac:dyDescent="0.4">
      <c r="N105" s="9">
        <v>43</v>
      </c>
      <c r="O105" s="8" t="s">
        <v>14</v>
      </c>
      <c r="P105" s="8" t="s">
        <v>3</v>
      </c>
      <c r="Q105" s="8" t="s">
        <v>23</v>
      </c>
      <c r="R105" s="12" t="s">
        <v>24</v>
      </c>
    </row>
    <row r="106" spans="14:18" ht="16.5" hidden="1" outlineLevel="1" x14ac:dyDescent="0.4">
      <c r="N106" s="9">
        <v>44</v>
      </c>
      <c r="O106" s="8" t="s">
        <v>14</v>
      </c>
      <c r="P106" s="8" t="s">
        <v>3</v>
      </c>
      <c r="Q106" s="8" t="s">
        <v>23</v>
      </c>
      <c r="R106" s="12" t="s">
        <v>22</v>
      </c>
    </row>
    <row r="107" spans="14:18" ht="16.5" hidden="1" outlineLevel="1" x14ac:dyDescent="0.4">
      <c r="N107" s="9">
        <v>45</v>
      </c>
      <c r="O107" s="8" t="s">
        <v>14</v>
      </c>
      <c r="P107" s="8" t="s">
        <v>3</v>
      </c>
      <c r="Q107" s="8" t="s">
        <v>19</v>
      </c>
      <c r="R107" s="12" t="s">
        <v>21</v>
      </c>
    </row>
    <row r="108" spans="14:18" ht="16.5" hidden="1" outlineLevel="1" x14ac:dyDescent="0.4">
      <c r="N108" s="9">
        <v>46</v>
      </c>
      <c r="O108" s="8" t="s">
        <v>14</v>
      </c>
      <c r="P108" s="8" t="s">
        <v>3</v>
      </c>
      <c r="Q108" s="8" t="s">
        <v>19</v>
      </c>
      <c r="R108" s="12" t="s">
        <v>20</v>
      </c>
    </row>
    <row r="109" spans="14:18" ht="16.5" hidden="1" outlineLevel="1" x14ac:dyDescent="0.4">
      <c r="N109" s="9">
        <v>47</v>
      </c>
      <c r="O109" s="8" t="s">
        <v>14</v>
      </c>
      <c r="P109" s="8" t="s">
        <v>3</v>
      </c>
      <c r="Q109" s="8" t="s">
        <v>19</v>
      </c>
      <c r="R109" s="12" t="s">
        <v>18</v>
      </c>
    </row>
    <row r="110" spans="14:18" ht="16.5" hidden="1" outlineLevel="1" x14ac:dyDescent="0.4">
      <c r="N110" s="9">
        <v>48</v>
      </c>
      <c r="O110" s="8" t="s">
        <v>14</v>
      </c>
      <c r="P110" s="8" t="s">
        <v>3</v>
      </c>
      <c r="Q110" s="8" t="s">
        <v>16</v>
      </c>
      <c r="R110" s="12" t="s">
        <v>17</v>
      </c>
    </row>
    <row r="111" spans="14:18" ht="16.5" hidden="1" outlineLevel="1" x14ac:dyDescent="0.4">
      <c r="N111" s="9">
        <v>49</v>
      </c>
      <c r="O111" s="8" t="s">
        <v>14</v>
      </c>
      <c r="P111" s="8" t="s">
        <v>3</v>
      </c>
      <c r="Q111" s="8" t="s">
        <v>16</v>
      </c>
      <c r="R111" s="12" t="s">
        <v>15</v>
      </c>
    </row>
    <row r="112" spans="14:18" ht="16.5" hidden="1" outlineLevel="1" x14ac:dyDescent="0.4">
      <c r="N112" s="9">
        <v>50</v>
      </c>
      <c r="O112" s="8" t="s">
        <v>14</v>
      </c>
      <c r="P112" s="8" t="s">
        <v>3</v>
      </c>
      <c r="Q112" s="8" t="s">
        <v>13</v>
      </c>
      <c r="R112" s="12" t="s">
        <v>12</v>
      </c>
    </row>
    <row r="113" spans="14:18" ht="16.5" hidden="1" outlineLevel="1" x14ac:dyDescent="0.4">
      <c r="N113" s="11"/>
      <c r="O113" s="11"/>
      <c r="P113" s="11"/>
      <c r="Q113" s="11"/>
      <c r="R113" s="10"/>
    </row>
    <row r="114" spans="14:18" ht="16.5" hidden="1" outlineLevel="1" x14ac:dyDescent="0.4">
      <c r="N114" s="9">
        <v>61</v>
      </c>
      <c r="O114" s="8" t="s">
        <v>4</v>
      </c>
      <c r="P114" s="8" t="s">
        <v>3</v>
      </c>
      <c r="Q114" s="8" t="s">
        <v>10</v>
      </c>
      <c r="R114" s="8" t="s">
        <v>11</v>
      </c>
    </row>
    <row r="115" spans="14:18" ht="16.5" hidden="1" outlineLevel="1" x14ac:dyDescent="0.4">
      <c r="N115" s="9">
        <v>62</v>
      </c>
      <c r="O115" s="8" t="s">
        <v>4</v>
      </c>
      <c r="P115" s="8" t="s">
        <v>3</v>
      </c>
      <c r="Q115" s="8" t="s">
        <v>10</v>
      </c>
      <c r="R115" s="8" t="s">
        <v>9</v>
      </c>
    </row>
    <row r="116" spans="14:18" ht="16.5" hidden="1" outlineLevel="1" x14ac:dyDescent="0.4">
      <c r="N116" s="9">
        <v>63</v>
      </c>
      <c r="O116" s="8" t="s">
        <v>4</v>
      </c>
      <c r="P116" s="8" t="s">
        <v>3</v>
      </c>
      <c r="Q116" s="8" t="s">
        <v>7</v>
      </c>
      <c r="R116" s="8" t="s">
        <v>8</v>
      </c>
    </row>
    <row r="117" spans="14:18" ht="16.5" hidden="1" outlineLevel="1" x14ac:dyDescent="0.4">
      <c r="N117" s="9">
        <v>64</v>
      </c>
      <c r="O117" s="8" t="s">
        <v>4</v>
      </c>
      <c r="P117" s="8" t="s">
        <v>3</v>
      </c>
      <c r="Q117" s="8" t="s">
        <v>7</v>
      </c>
      <c r="R117" s="8" t="s">
        <v>6</v>
      </c>
    </row>
    <row r="118" spans="14:18" ht="16.5" hidden="1" outlineLevel="1" x14ac:dyDescent="0.4">
      <c r="N118" s="9">
        <v>65</v>
      </c>
      <c r="O118" s="8" t="s">
        <v>4</v>
      </c>
      <c r="P118" s="8" t="s">
        <v>3</v>
      </c>
      <c r="Q118" s="8" t="s">
        <v>2</v>
      </c>
      <c r="R118" s="8" t="s">
        <v>5</v>
      </c>
    </row>
    <row r="119" spans="14:18" ht="16.5" hidden="1" outlineLevel="1" x14ac:dyDescent="0.4">
      <c r="N119" s="7">
        <v>66</v>
      </c>
      <c r="O119" s="6" t="s">
        <v>4</v>
      </c>
      <c r="P119" s="6" t="s">
        <v>3</v>
      </c>
      <c r="Q119" s="6" t="s">
        <v>2</v>
      </c>
      <c r="R119" s="6" t="s">
        <v>1</v>
      </c>
    </row>
    <row r="120" spans="14:18" ht="18.75" collapsed="1" x14ac:dyDescent="0.4">
      <c r="N120" s="5" t="s">
        <v>0</v>
      </c>
      <c r="O120" s="5"/>
    </row>
  </sheetData>
  <mergeCells count="217">
    <mergeCell ref="I13:J13"/>
    <mergeCell ref="K13:L13"/>
    <mergeCell ref="G14:H14"/>
    <mergeCell ref="I14:J14"/>
    <mergeCell ref="K14:L14"/>
    <mergeCell ref="G15:H15"/>
    <mergeCell ref="I15:J15"/>
    <mergeCell ref="K15:L15"/>
    <mergeCell ref="C3:G3"/>
    <mergeCell ref="C6:E7"/>
    <mergeCell ref="F6:H7"/>
    <mergeCell ref="I6:L6"/>
    <mergeCell ref="I7:J7"/>
    <mergeCell ref="K7:L7"/>
    <mergeCell ref="H3:K3"/>
    <mergeCell ref="C8:E9"/>
    <mergeCell ref="G8:H8"/>
    <mergeCell ref="I8:J8"/>
    <mergeCell ref="K8:L8"/>
    <mergeCell ref="G9:H9"/>
    <mergeCell ref="I9:J9"/>
    <mergeCell ref="K9:L9"/>
    <mergeCell ref="C10:E10"/>
    <mergeCell ref="G10:H10"/>
    <mergeCell ref="I10:J10"/>
    <mergeCell ref="K10:L10"/>
    <mergeCell ref="C11:C27"/>
    <mergeCell ref="D11:E17"/>
    <mergeCell ref="G11:H11"/>
    <mergeCell ref="I11:J11"/>
    <mergeCell ref="K11:L11"/>
    <mergeCell ref="G12:H12"/>
    <mergeCell ref="D18:E20"/>
    <mergeCell ref="G18:H18"/>
    <mergeCell ref="I18:J18"/>
    <mergeCell ref="K18:L18"/>
    <mergeCell ref="G19:H19"/>
    <mergeCell ref="I19:J19"/>
    <mergeCell ref="K19:L19"/>
    <mergeCell ref="G20:H20"/>
    <mergeCell ref="I20:J20"/>
    <mergeCell ref="K20:L20"/>
    <mergeCell ref="K22:L22"/>
    <mergeCell ref="I12:J12"/>
    <mergeCell ref="K12:L12"/>
    <mergeCell ref="G13:H13"/>
    <mergeCell ref="G17:H17"/>
    <mergeCell ref="I17:J17"/>
    <mergeCell ref="K17:L17"/>
    <mergeCell ref="K24:L24"/>
    <mergeCell ref="G25:H25"/>
    <mergeCell ref="I25:J25"/>
    <mergeCell ref="K25:L25"/>
    <mergeCell ref="G16:H16"/>
    <mergeCell ref="I16:J16"/>
    <mergeCell ref="K16:L16"/>
    <mergeCell ref="D21:E23"/>
    <mergeCell ref="G21:H21"/>
    <mergeCell ref="I21:J21"/>
    <mergeCell ref="K21:L21"/>
    <mergeCell ref="G22:H22"/>
    <mergeCell ref="I22:J22"/>
    <mergeCell ref="D27:E27"/>
    <mergeCell ref="G27:H27"/>
    <mergeCell ref="I27:J27"/>
    <mergeCell ref="K27:L27"/>
    <mergeCell ref="G23:H23"/>
    <mergeCell ref="I23:J23"/>
    <mergeCell ref="K23:L23"/>
    <mergeCell ref="D24:E26"/>
    <mergeCell ref="G24:H24"/>
    <mergeCell ref="I24:J24"/>
    <mergeCell ref="G26:H26"/>
    <mergeCell ref="I26:J26"/>
    <mergeCell ref="K26:L26"/>
    <mergeCell ref="C28:E29"/>
    <mergeCell ref="G28:H28"/>
    <mergeCell ref="I28:J28"/>
    <mergeCell ref="K28:L28"/>
    <mergeCell ref="G29:H29"/>
    <mergeCell ref="I29:J29"/>
    <mergeCell ref="K29:L29"/>
    <mergeCell ref="C33:E34"/>
    <mergeCell ref="F33:F34"/>
    <mergeCell ref="G33:H34"/>
    <mergeCell ref="I33:L33"/>
    <mergeCell ref="I34:J34"/>
    <mergeCell ref="K34:L34"/>
    <mergeCell ref="D40:E40"/>
    <mergeCell ref="G40:H40"/>
    <mergeCell ref="I40:J40"/>
    <mergeCell ref="K40:L40"/>
    <mergeCell ref="D41:E46"/>
    <mergeCell ref="G41:H41"/>
    <mergeCell ref="I41:J41"/>
    <mergeCell ref="C35:C46"/>
    <mergeCell ref="D35:E39"/>
    <mergeCell ref="G35:H35"/>
    <mergeCell ref="I35:J35"/>
    <mergeCell ref="K35:L35"/>
    <mergeCell ref="G36:H36"/>
    <mergeCell ref="I36:J36"/>
    <mergeCell ref="K36:L36"/>
    <mergeCell ref="G37:H37"/>
    <mergeCell ref="I37:J37"/>
    <mergeCell ref="K37:L37"/>
    <mergeCell ref="G38:H38"/>
    <mergeCell ref="I38:J38"/>
    <mergeCell ref="K38:L38"/>
    <mergeCell ref="G39:H39"/>
    <mergeCell ref="I39:J39"/>
    <mergeCell ref="K39:L39"/>
    <mergeCell ref="K41:L41"/>
    <mergeCell ref="G42:H42"/>
    <mergeCell ref="I42:J42"/>
    <mergeCell ref="G45:H45"/>
    <mergeCell ref="I45:J45"/>
    <mergeCell ref="K45:L45"/>
    <mergeCell ref="G54:H54"/>
    <mergeCell ref="I54:J54"/>
    <mergeCell ref="K54:L54"/>
    <mergeCell ref="G53:H53"/>
    <mergeCell ref="I53:J53"/>
    <mergeCell ref="K53:L53"/>
    <mergeCell ref="G46:H46"/>
    <mergeCell ref="I46:J46"/>
    <mergeCell ref="K46:L46"/>
    <mergeCell ref="K42:L42"/>
    <mergeCell ref="G43:H43"/>
    <mergeCell ref="I43:J43"/>
    <mergeCell ref="K43:L43"/>
    <mergeCell ref="G44:H44"/>
    <mergeCell ref="I44:J44"/>
    <mergeCell ref="K44:L44"/>
    <mergeCell ref="D52:E55"/>
    <mergeCell ref="G52:H52"/>
    <mergeCell ref="I52:J52"/>
    <mergeCell ref="K52:L52"/>
    <mergeCell ref="C47:C67"/>
    <mergeCell ref="D47:E51"/>
    <mergeCell ref="G47:H47"/>
    <mergeCell ref="I47:J47"/>
    <mergeCell ref="K47:L47"/>
    <mergeCell ref="G48:H48"/>
    <mergeCell ref="I48:J48"/>
    <mergeCell ref="K48:L48"/>
    <mergeCell ref="G49:H49"/>
    <mergeCell ref="I49:J49"/>
    <mergeCell ref="G55:H55"/>
    <mergeCell ref="I55:J55"/>
    <mergeCell ref="K55:L55"/>
    <mergeCell ref="K49:L49"/>
    <mergeCell ref="G50:H50"/>
    <mergeCell ref="I50:J50"/>
    <mergeCell ref="K50:L50"/>
    <mergeCell ref="G51:H51"/>
    <mergeCell ref="I51:J51"/>
    <mergeCell ref="K51:L51"/>
    <mergeCell ref="I66:J66"/>
    <mergeCell ref="G67:H67"/>
    <mergeCell ref="G64:H64"/>
    <mergeCell ref="I64:J64"/>
    <mergeCell ref="K64:L64"/>
    <mergeCell ref="G60:H60"/>
    <mergeCell ref="I60:J60"/>
    <mergeCell ref="K60:L60"/>
    <mergeCell ref="G61:H61"/>
    <mergeCell ref="I61:J61"/>
    <mergeCell ref="K61:L61"/>
    <mergeCell ref="D88:E88"/>
    <mergeCell ref="D89:E89"/>
    <mergeCell ref="D56:E56"/>
    <mergeCell ref="G56:H56"/>
    <mergeCell ref="I56:J56"/>
    <mergeCell ref="K56:L56"/>
    <mergeCell ref="I62:J62"/>
    <mergeCell ref="K62:L62"/>
    <mergeCell ref="I59:J59"/>
    <mergeCell ref="K59:L59"/>
    <mergeCell ref="D57:E67"/>
    <mergeCell ref="G57:H57"/>
    <mergeCell ref="I57:J57"/>
    <mergeCell ref="K57:L57"/>
    <mergeCell ref="G58:H58"/>
    <mergeCell ref="I58:J58"/>
    <mergeCell ref="K58:L58"/>
    <mergeCell ref="G59:H59"/>
    <mergeCell ref="I63:J63"/>
    <mergeCell ref="K63:L63"/>
    <mergeCell ref="G65:H65"/>
    <mergeCell ref="I65:J65"/>
    <mergeCell ref="K65:L65"/>
    <mergeCell ref="G66:H66"/>
    <mergeCell ref="D93:L94"/>
    <mergeCell ref="D85:E85"/>
    <mergeCell ref="D86:E86"/>
    <mergeCell ref="D87:E87"/>
    <mergeCell ref="C2:L2"/>
    <mergeCell ref="I67:J67"/>
    <mergeCell ref="K67:L67"/>
    <mergeCell ref="I71:L71"/>
    <mergeCell ref="K72:L72"/>
    <mergeCell ref="C73:C89"/>
    <mergeCell ref="D73:E73"/>
    <mergeCell ref="D74:E74"/>
    <mergeCell ref="D75:E75"/>
    <mergeCell ref="D76:E76"/>
    <mergeCell ref="D77:E77"/>
    <mergeCell ref="D78:E78"/>
    <mergeCell ref="C71:E72"/>
    <mergeCell ref="H71:H72"/>
    <mergeCell ref="D82:E82"/>
    <mergeCell ref="D83:E83"/>
    <mergeCell ref="D84:E84"/>
    <mergeCell ref="D79:E79"/>
    <mergeCell ref="D80:E80"/>
    <mergeCell ref="D81:E81"/>
  </mergeCells>
  <phoneticPr fontId="3"/>
  <dataValidations count="4">
    <dataValidation type="list" allowBlank="1" showInputMessage="1" showErrorMessage="1" sqref="F73:F89" xr:uid="{00000000-0002-0000-0200-000000000000}">
      <formula1>$N$114:$N$119</formula1>
    </dataValidation>
    <dataValidation type="list" allowBlank="1" showInputMessage="1" showErrorMessage="1" sqref="D73:E89" xr:uid="{00000000-0002-0000-0200-000001000000}">
      <formula1>"水路,農道,ため池"</formula1>
    </dataValidation>
    <dataValidation type="list" allowBlank="1" showInputMessage="1" showErrorMessage="1" sqref="F28:F29" xr:uid="{00000000-0002-0000-0200-000002000000}">
      <formula1>$N$93:$N$99</formula1>
    </dataValidation>
    <dataValidation type="list" allowBlank="1" showInputMessage="1" showErrorMessage="1" sqref="F52:F55" xr:uid="{00000000-0002-0000-0200-000003000000}">
      <formula1>$N$101:$N$112</formula1>
    </dataValidation>
  </dataValidations>
  <printOptions horizontalCentered="1" verticalCentered="1"/>
  <pageMargins left="0.70866141732283472" right="0.70866141732283472" top="0.19685039370078741" bottom="0.19685039370078741" header="0.59055118110236227" footer="0.51181102362204722"/>
  <pageSetup paperSize="9" scale="60" orientation="portrait" blackAndWhite="1" r:id="rId1"/>
  <headerFooter alignWithMargins="0"/>
  <rowBreaks count="1" manualBreakCount="1">
    <brk id="68" min="2"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AG68"/>
  <sheetViews>
    <sheetView view="pageBreakPreview" zoomScaleNormal="100" zoomScaleSheetLayoutView="100" workbookViewId="0">
      <selection activeCell="B4" sqref="B4:R4"/>
    </sheetView>
  </sheetViews>
  <sheetFormatPr defaultRowHeight="13.5" x14ac:dyDescent="0.4"/>
  <cols>
    <col min="1" max="1" width="3.625" style="102" customWidth="1"/>
    <col min="2" max="2" width="2.75" style="102" customWidth="1"/>
    <col min="3" max="3" width="3.25" style="102" customWidth="1"/>
    <col min="4" max="4" width="2.75" style="102" customWidth="1"/>
    <col min="5" max="6" width="5.25" style="102" customWidth="1"/>
    <col min="7" max="8" width="5.25" style="103" customWidth="1"/>
    <col min="9" max="17" width="5.25" style="102" customWidth="1"/>
    <col min="18" max="18" width="2.75" style="102" customWidth="1"/>
    <col min="19" max="19" width="7.625" style="102" customWidth="1"/>
    <col min="20" max="20" width="1.5" style="102" customWidth="1"/>
    <col min="21" max="21" width="5.75" style="102" bestFit="1" customWidth="1"/>
    <col min="22" max="22" width="8.5" style="102" customWidth="1"/>
    <col min="23" max="24" width="5.75" style="102" bestFit="1" customWidth="1"/>
    <col min="25" max="25" width="8.5" style="102" customWidth="1"/>
    <col min="26" max="26" width="27.875" style="102" bestFit="1" customWidth="1"/>
    <col min="27" max="27" width="8.5" style="102" customWidth="1"/>
    <col min="28" max="28" width="3.75" style="102" bestFit="1" customWidth="1"/>
    <col min="29" max="29" width="0.875" style="102" customWidth="1"/>
    <col min="30" max="31" width="5.875" style="102" customWidth="1"/>
    <col min="32" max="16384" width="9" style="102"/>
  </cols>
  <sheetData>
    <row r="2" spans="1:33" ht="32.25" x14ac:dyDescent="0.3">
      <c r="B2" s="397" t="s">
        <v>158</v>
      </c>
    </row>
    <row r="3" spans="1:33" ht="17.25" customHeight="1" x14ac:dyDescent="0.3">
      <c r="B3" s="397"/>
    </row>
    <row r="4" spans="1:33" ht="14.25" x14ac:dyDescent="0.4">
      <c r="B4" s="687" t="s">
        <v>544</v>
      </c>
      <c r="C4" s="687"/>
      <c r="D4" s="687"/>
      <c r="E4" s="687"/>
      <c r="F4" s="687"/>
      <c r="G4" s="687"/>
      <c r="H4" s="687"/>
      <c r="I4" s="687"/>
      <c r="J4" s="687"/>
      <c r="K4" s="687"/>
      <c r="L4" s="687"/>
      <c r="M4" s="687"/>
      <c r="N4" s="687"/>
      <c r="O4" s="687"/>
      <c r="P4" s="687"/>
      <c r="Q4" s="687"/>
      <c r="R4" s="687"/>
    </row>
    <row r="5" spans="1:33" ht="17.25" x14ac:dyDescent="0.15">
      <c r="A5" s="123"/>
      <c r="B5" s="150"/>
      <c r="C5" s="123"/>
      <c r="D5" s="123"/>
      <c r="E5" s="123"/>
      <c r="F5" s="123"/>
      <c r="G5" s="147"/>
      <c r="H5" s="147"/>
      <c r="I5" s="147"/>
      <c r="J5" s="147"/>
      <c r="K5" s="147"/>
      <c r="L5" s="147"/>
      <c r="M5" s="147"/>
      <c r="N5" s="147"/>
      <c r="O5" s="147"/>
      <c r="P5" s="147"/>
      <c r="Q5" s="147"/>
      <c r="R5" s="123"/>
      <c r="S5" s="149" t="s">
        <v>157</v>
      </c>
      <c r="W5" s="147"/>
      <c r="X5" s="147"/>
      <c r="Y5" s="147"/>
      <c r="Z5" s="123"/>
      <c r="AA5" s="123"/>
      <c r="AB5" s="123"/>
      <c r="AC5" s="123"/>
      <c r="AD5" s="123"/>
      <c r="AE5" s="123"/>
    </row>
    <row r="6" spans="1:33" ht="17.25" x14ac:dyDescent="0.15">
      <c r="A6" s="123"/>
      <c r="B6" s="123"/>
      <c r="C6" s="147"/>
      <c r="D6" s="147"/>
      <c r="E6" s="147"/>
      <c r="F6" s="147"/>
      <c r="G6" s="147"/>
      <c r="H6" s="147"/>
      <c r="I6" s="147"/>
      <c r="J6" s="147"/>
      <c r="K6" s="147"/>
      <c r="L6" s="147"/>
      <c r="M6" s="147"/>
      <c r="N6" s="147"/>
      <c r="O6" s="147"/>
      <c r="P6" s="147"/>
      <c r="Q6" s="147"/>
      <c r="R6" s="147"/>
      <c r="S6" s="149" t="s">
        <v>156</v>
      </c>
      <c r="W6" s="123"/>
      <c r="X6" s="123"/>
      <c r="Y6" s="123"/>
      <c r="Z6" s="123"/>
      <c r="AA6" s="123"/>
      <c r="AB6" s="123"/>
      <c r="AC6" s="123"/>
      <c r="AD6" s="123"/>
      <c r="AE6" s="123"/>
    </row>
    <row r="7" spans="1:33" ht="17.25" customHeight="1" x14ac:dyDescent="0.15">
      <c r="A7" s="123"/>
      <c r="B7" s="123"/>
      <c r="C7" s="721" t="str">
        <f>基礎データ!D7&amp;基礎データ!E7&amp;基礎データ!F7</f>
        <v>令和○年度</v>
      </c>
      <c r="D7" s="721"/>
      <c r="E7" s="721"/>
      <c r="F7" s="721"/>
      <c r="G7" s="147"/>
      <c r="H7" s="147"/>
      <c r="I7" s="147"/>
      <c r="J7" s="147"/>
      <c r="K7" s="722" t="s">
        <v>155</v>
      </c>
      <c r="L7" s="722"/>
      <c r="M7" s="722"/>
      <c r="N7" s="722"/>
      <c r="O7" s="722"/>
      <c r="P7" s="722"/>
      <c r="Q7" s="722"/>
      <c r="R7" s="147"/>
      <c r="S7" s="123"/>
      <c r="T7" s="123"/>
      <c r="U7" s="126"/>
      <c r="V7" s="123"/>
      <c r="W7" s="123"/>
      <c r="X7" s="123"/>
      <c r="Y7" s="123"/>
      <c r="Z7" s="123"/>
      <c r="AA7" s="123"/>
      <c r="AB7" s="123"/>
      <c r="AC7" s="123"/>
      <c r="AD7" s="123"/>
      <c r="AE7" s="123"/>
    </row>
    <row r="8" spans="1:33" ht="17.25" customHeight="1" x14ac:dyDescent="0.15">
      <c r="A8" s="123"/>
      <c r="B8" s="123"/>
      <c r="C8" s="144" t="s">
        <v>154</v>
      </c>
      <c r="D8" s="144"/>
      <c r="E8" s="144"/>
      <c r="F8" s="144"/>
      <c r="G8" s="145"/>
      <c r="H8" s="145"/>
      <c r="I8" s="147"/>
      <c r="J8" s="147"/>
      <c r="K8" s="722"/>
      <c r="L8" s="722"/>
      <c r="M8" s="722"/>
      <c r="N8" s="722"/>
      <c r="O8" s="722"/>
      <c r="P8" s="722"/>
      <c r="Q8" s="722"/>
      <c r="R8" s="147"/>
      <c r="S8" s="123"/>
      <c r="T8" s="123"/>
      <c r="U8" s="143"/>
      <c r="V8" s="123"/>
      <c r="W8" s="123"/>
      <c r="X8" s="123"/>
      <c r="Y8" s="123"/>
      <c r="Z8" s="123"/>
      <c r="AA8" s="123"/>
      <c r="AB8" s="123"/>
      <c r="AC8" s="123"/>
      <c r="AD8" s="123"/>
      <c r="AE8" s="123"/>
    </row>
    <row r="9" spans="1:33" ht="17.25" customHeight="1" x14ac:dyDescent="0.4">
      <c r="A9" s="123"/>
      <c r="B9" s="123"/>
      <c r="C9" s="146" t="str">
        <f>基礎データ!D12</f>
        <v>○○○○活動組織</v>
      </c>
      <c r="D9" s="146"/>
      <c r="E9" s="146"/>
      <c r="F9" s="146"/>
      <c r="G9" s="145"/>
      <c r="H9" s="145"/>
      <c r="I9" s="144"/>
      <c r="J9" s="144"/>
      <c r="K9" s="722"/>
      <c r="L9" s="722"/>
      <c r="M9" s="722"/>
      <c r="N9" s="722"/>
      <c r="O9" s="722"/>
      <c r="P9" s="722"/>
      <c r="Q9" s="722"/>
      <c r="R9" s="138"/>
      <c r="S9" s="123"/>
      <c r="T9" s="123"/>
      <c r="U9" s="143"/>
      <c r="V9" s="126"/>
      <c r="W9" s="126"/>
      <c r="X9" s="126"/>
      <c r="Y9" s="126"/>
      <c r="Z9" s="123"/>
      <c r="AA9" s="123"/>
      <c r="AB9" s="123"/>
      <c r="AC9" s="123"/>
      <c r="AD9" s="123"/>
      <c r="AE9" s="123"/>
      <c r="AF9" s="125"/>
      <c r="AG9" s="125"/>
    </row>
    <row r="10" spans="1:33" s="139" customFormat="1" ht="12" x14ac:dyDescent="0.4">
      <c r="A10" s="138"/>
      <c r="B10" s="138"/>
      <c r="C10" s="138"/>
      <c r="D10" s="138"/>
      <c r="E10" s="138"/>
      <c r="F10" s="138"/>
      <c r="G10" s="142"/>
      <c r="H10" s="142"/>
      <c r="I10" s="131"/>
      <c r="J10" s="131"/>
      <c r="K10" s="722"/>
      <c r="L10" s="722"/>
      <c r="M10" s="722"/>
      <c r="N10" s="722"/>
      <c r="O10" s="722"/>
      <c r="P10" s="722"/>
      <c r="Q10" s="722"/>
      <c r="R10" s="138"/>
      <c r="S10" s="138"/>
      <c r="T10" s="138"/>
      <c r="U10" s="141"/>
      <c r="V10" s="141"/>
      <c r="W10" s="141"/>
      <c r="X10" s="141"/>
      <c r="Y10" s="141"/>
      <c r="Z10" s="138"/>
      <c r="AA10" s="138"/>
      <c r="AB10" s="138"/>
      <c r="AC10" s="138"/>
      <c r="AD10" s="138"/>
      <c r="AE10" s="138"/>
      <c r="AF10" s="140"/>
      <c r="AG10" s="140"/>
    </row>
    <row r="11" spans="1:33" s="139" customFormat="1" ht="12" x14ac:dyDescent="0.4">
      <c r="A11" s="138"/>
      <c r="B11" s="138"/>
      <c r="C11" s="138"/>
      <c r="D11" s="138"/>
      <c r="E11" s="138"/>
      <c r="F11" s="138"/>
      <c r="G11" s="142"/>
      <c r="H11" s="142"/>
      <c r="I11" s="131"/>
      <c r="J11" s="131"/>
      <c r="K11" s="131"/>
      <c r="L11" s="131"/>
      <c r="M11" s="131"/>
      <c r="N11" s="131"/>
      <c r="O11" s="131"/>
      <c r="P11" s="131"/>
      <c r="Q11" s="130"/>
      <c r="R11" s="138"/>
      <c r="S11" s="138"/>
      <c r="T11" s="138"/>
      <c r="U11" s="141"/>
      <c r="V11" s="141"/>
      <c r="W11" s="141"/>
      <c r="X11" s="141"/>
      <c r="Y11" s="141"/>
      <c r="Z11" s="138"/>
      <c r="AA11" s="138"/>
      <c r="AB11" s="138"/>
      <c r="AC11" s="138"/>
      <c r="AD11" s="138"/>
      <c r="AE11" s="138"/>
      <c r="AF11" s="140"/>
      <c r="AG11" s="140"/>
    </row>
    <row r="12" spans="1:33" s="139" customFormat="1" ht="12" x14ac:dyDescent="0.4">
      <c r="A12" s="138"/>
      <c r="B12" s="138"/>
      <c r="C12" s="138"/>
      <c r="D12" s="138"/>
      <c r="E12" s="138"/>
      <c r="F12" s="138"/>
      <c r="G12" s="142"/>
      <c r="H12" s="142"/>
      <c r="I12" s="131"/>
      <c r="J12" s="131"/>
      <c r="K12" s="131"/>
      <c r="L12" s="131"/>
      <c r="M12" s="131"/>
      <c r="N12" s="131"/>
      <c r="O12" s="131"/>
      <c r="P12" s="131"/>
      <c r="Q12" s="130"/>
      <c r="R12" s="138"/>
      <c r="S12" s="138"/>
      <c r="T12" s="138"/>
      <c r="U12" s="141"/>
      <c r="V12" s="141"/>
      <c r="W12" s="141"/>
      <c r="X12" s="141"/>
      <c r="Y12" s="141"/>
      <c r="Z12" s="138"/>
      <c r="AA12" s="138"/>
      <c r="AB12" s="138"/>
      <c r="AC12" s="138"/>
      <c r="AD12" s="138"/>
      <c r="AE12" s="138"/>
      <c r="AF12" s="140"/>
      <c r="AG12" s="140"/>
    </row>
    <row r="13" spans="1:33" ht="18.75" x14ac:dyDescent="0.4">
      <c r="A13" s="123"/>
      <c r="B13" s="123"/>
      <c r="C13" s="136" t="s">
        <v>153</v>
      </c>
      <c r="D13" s="136"/>
      <c r="E13" s="136"/>
      <c r="F13" s="136"/>
      <c r="G13" s="132"/>
      <c r="H13" s="132"/>
      <c r="I13" s="131"/>
      <c r="J13" s="131"/>
      <c r="K13" s="131"/>
      <c r="L13" s="131"/>
      <c r="M13" s="131"/>
      <c r="N13" s="131"/>
      <c r="O13" s="131"/>
      <c r="P13" s="131"/>
      <c r="Q13" s="130"/>
      <c r="R13" s="138"/>
      <c r="S13" s="123"/>
      <c r="T13" s="123"/>
      <c r="U13" s="126"/>
      <c r="V13" s="126"/>
      <c r="W13" s="126"/>
      <c r="X13" s="126"/>
      <c r="Y13" s="126"/>
      <c r="Z13" s="123"/>
      <c r="AA13" s="123"/>
      <c r="AB13" s="123"/>
      <c r="AC13" s="123"/>
      <c r="AD13" s="123"/>
      <c r="AE13" s="123"/>
      <c r="AF13" s="125"/>
      <c r="AG13" s="125"/>
    </row>
    <row r="14" spans="1:33" ht="14.25" x14ac:dyDescent="0.4">
      <c r="A14" s="123"/>
      <c r="B14" s="123"/>
      <c r="C14" s="681" t="s">
        <v>149</v>
      </c>
      <c r="D14" s="701"/>
      <c r="E14" s="701"/>
      <c r="F14" s="701"/>
      <c r="G14" s="701"/>
      <c r="H14" s="701"/>
      <c r="I14" s="701"/>
      <c r="J14" s="701"/>
      <c r="K14" s="701"/>
      <c r="L14" s="701"/>
      <c r="M14" s="701"/>
      <c r="N14" s="701"/>
      <c r="O14" s="701"/>
      <c r="P14" s="701"/>
      <c r="Q14" s="682"/>
      <c r="R14" s="127"/>
      <c r="S14" s="123"/>
      <c r="T14" s="123"/>
      <c r="U14" s="126"/>
      <c r="V14" s="126"/>
      <c r="W14" s="126"/>
      <c r="X14" s="126"/>
      <c r="Y14" s="126"/>
      <c r="Z14" s="123"/>
      <c r="AA14" s="123"/>
      <c r="AB14" s="123"/>
      <c r="AC14" s="123"/>
      <c r="AD14" s="123"/>
      <c r="AE14" s="123"/>
      <c r="AF14" s="125"/>
      <c r="AG14" s="125"/>
    </row>
    <row r="15" spans="1:33" ht="14.25" x14ac:dyDescent="0.4">
      <c r="A15" s="123"/>
      <c r="B15" s="123"/>
      <c r="C15" s="681"/>
      <c r="D15" s="701"/>
      <c r="E15" s="701"/>
      <c r="F15" s="682"/>
      <c r="G15" s="681" t="s">
        <v>143</v>
      </c>
      <c r="H15" s="682"/>
      <c r="I15" s="681" t="s">
        <v>142</v>
      </c>
      <c r="J15" s="682"/>
      <c r="K15" s="681" t="s">
        <v>141</v>
      </c>
      <c r="L15" s="682"/>
      <c r="M15" s="681" t="s">
        <v>140</v>
      </c>
      <c r="N15" s="682"/>
      <c r="O15" s="681" t="s">
        <v>139</v>
      </c>
      <c r="P15" s="701"/>
      <c r="Q15" s="682"/>
      <c r="R15" s="127"/>
      <c r="S15" s="123"/>
      <c r="T15" s="123"/>
      <c r="U15" s="126"/>
      <c r="V15" s="126"/>
      <c r="W15" s="126"/>
      <c r="X15" s="126"/>
      <c r="Y15" s="126"/>
      <c r="Z15" s="123"/>
      <c r="AA15" s="123"/>
      <c r="AB15" s="123"/>
      <c r="AC15" s="123"/>
      <c r="AD15" s="123"/>
      <c r="AE15" s="123"/>
      <c r="AF15" s="125"/>
      <c r="AG15" s="125"/>
    </row>
    <row r="16" spans="1:33" ht="14.25" x14ac:dyDescent="0.4">
      <c r="A16" s="123"/>
      <c r="B16" s="123"/>
      <c r="C16" s="681" t="s">
        <v>148</v>
      </c>
      <c r="D16" s="701"/>
      <c r="E16" s="701"/>
      <c r="F16" s="682"/>
      <c r="G16" s="708"/>
      <c r="H16" s="709"/>
      <c r="I16" s="708"/>
      <c r="J16" s="709"/>
      <c r="K16" s="710">
        <f>IF(G16-I16&lt;0,0,G16-I16)</f>
        <v>0</v>
      </c>
      <c r="L16" s="711"/>
      <c r="M16" s="710">
        <f>IF(G16-I16&gt;0,0,G16-I16)</f>
        <v>0</v>
      </c>
      <c r="N16" s="711"/>
      <c r="O16" s="708"/>
      <c r="P16" s="720"/>
      <c r="Q16" s="709"/>
      <c r="R16" s="127"/>
      <c r="S16" s="123"/>
      <c r="T16" s="123"/>
      <c r="U16" s="126"/>
      <c r="V16" s="126"/>
      <c r="W16" s="126"/>
      <c r="X16" s="126"/>
      <c r="Y16" s="126"/>
      <c r="Z16" s="123"/>
      <c r="AA16" s="123"/>
      <c r="AB16" s="123"/>
      <c r="AC16" s="123"/>
      <c r="AD16" s="123"/>
      <c r="AE16" s="123"/>
      <c r="AF16" s="125"/>
      <c r="AG16" s="125"/>
    </row>
    <row r="17" spans="1:33" ht="14.25" x14ac:dyDescent="0.4">
      <c r="A17" s="123"/>
      <c r="B17" s="123"/>
      <c r="C17" s="681" t="s">
        <v>147</v>
      </c>
      <c r="D17" s="701"/>
      <c r="E17" s="701"/>
      <c r="F17" s="682"/>
      <c r="G17" s="708"/>
      <c r="H17" s="709"/>
      <c r="I17" s="708"/>
      <c r="J17" s="709"/>
      <c r="K17" s="710">
        <f>IF(G17-I17&lt;0,0,G17-I17)</f>
        <v>0</v>
      </c>
      <c r="L17" s="711"/>
      <c r="M17" s="710">
        <f>IF(G17-I17&gt;0,0,G17-I17)</f>
        <v>0</v>
      </c>
      <c r="N17" s="711"/>
      <c r="O17" s="708"/>
      <c r="P17" s="720"/>
      <c r="Q17" s="709"/>
      <c r="R17" s="138"/>
      <c r="S17" s="123"/>
      <c r="T17" s="123"/>
      <c r="U17" s="126"/>
      <c r="V17" s="126"/>
      <c r="W17" s="126"/>
      <c r="X17" s="126"/>
      <c r="Y17" s="126"/>
      <c r="Z17" s="123"/>
      <c r="AA17" s="123"/>
      <c r="AB17" s="123"/>
      <c r="AC17" s="123"/>
      <c r="AD17" s="123"/>
      <c r="AE17" s="123"/>
      <c r="AF17" s="125"/>
      <c r="AG17" s="125"/>
    </row>
    <row r="18" spans="1:33" ht="14.25" x14ac:dyDescent="0.4">
      <c r="A18" s="123"/>
      <c r="B18" s="123"/>
      <c r="C18" s="681" t="s">
        <v>146</v>
      </c>
      <c r="D18" s="701"/>
      <c r="E18" s="701"/>
      <c r="F18" s="682"/>
      <c r="G18" s="708"/>
      <c r="H18" s="709"/>
      <c r="I18" s="708"/>
      <c r="J18" s="709"/>
      <c r="K18" s="710">
        <f>IF(G18-I18&lt;0,0,G18-I18)</f>
        <v>0</v>
      </c>
      <c r="L18" s="711"/>
      <c r="M18" s="710">
        <f>IF(G18-I18&gt;0,0,G18-I18)</f>
        <v>0</v>
      </c>
      <c r="N18" s="711"/>
      <c r="O18" s="708"/>
      <c r="P18" s="720"/>
      <c r="Q18" s="709"/>
      <c r="R18" s="138"/>
      <c r="S18" s="123"/>
      <c r="T18" s="123"/>
      <c r="U18" s="126"/>
      <c r="V18" s="126"/>
      <c r="W18" s="126"/>
      <c r="X18" s="126"/>
      <c r="Y18" s="126"/>
      <c r="Z18" s="123"/>
      <c r="AA18" s="123"/>
      <c r="AB18" s="123"/>
      <c r="AC18" s="123"/>
      <c r="AD18" s="123"/>
      <c r="AE18" s="123"/>
      <c r="AF18" s="125"/>
      <c r="AG18" s="125"/>
    </row>
    <row r="19" spans="1:33" ht="14.25" x14ac:dyDescent="0.4">
      <c r="A19" s="123"/>
      <c r="B19" s="123"/>
      <c r="C19" s="681" t="s">
        <v>152</v>
      </c>
      <c r="D19" s="701"/>
      <c r="E19" s="701"/>
      <c r="F19" s="682"/>
      <c r="G19" s="715">
        <f>SUM(G16:G18)</f>
        <v>0</v>
      </c>
      <c r="H19" s="716"/>
      <c r="I19" s="715">
        <f>SUM(I16:I18)</f>
        <v>0</v>
      </c>
      <c r="J19" s="716"/>
      <c r="K19" s="715">
        <f>SUM(K16:K18)</f>
        <v>0</v>
      </c>
      <c r="L19" s="716"/>
      <c r="M19" s="715">
        <f>SUM(M16:M18)</f>
        <v>0</v>
      </c>
      <c r="N19" s="716"/>
      <c r="O19" s="717"/>
      <c r="P19" s="718"/>
      <c r="Q19" s="719"/>
      <c r="R19" s="138"/>
      <c r="S19" s="123"/>
      <c r="T19" s="123"/>
      <c r="U19" s="126"/>
      <c r="V19" s="126"/>
      <c r="W19" s="126"/>
      <c r="X19" s="126"/>
      <c r="Y19" s="126"/>
      <c r="Z19" s="123"/>
      <c r="AA19" s="123"/>
      <c r="AB19" s="123"/>
      <c r="AC19" s="123"/>
      <c r="AD19" s="123"/>
      <c r="AE19" s="123"/>
      <c r="AF19" s="125"/>
      <c r="AG19" s="125"/>
    </row>
    <row r="20" spans="1:33" ht="17.25" x14ac:dyDescent="0.15">
      <c r="A20" s="123"/>
      <c r="B20" s="123"/>
      <c r="C20" s="123"/>
      <c r="D20" s="123"/>
      <c r="E20" s="123"/>
      <c r="F20" s="123"/>
      <c r="G20" s="132"/>
      <c r="H20" s="132"/>
      <c r="I20" s="132"/>
      <c r="J20" s="132"/>
      <c r="K20" s="132"/>
      <c r="L20" s="132"/>
      <c r="M20" s="132"/>
      <c r="N20" s="132"/>
      <c r="O20" s="132"/>
      <c r="P20" s="132"/>
      <c r="Q20" s="132"/>
      <c r="R20" s="137"/>
      <c r="S20" s="123"/>
      <c r="T20" s="123"/>
      <c r="U20" s="126"/>
      <c r="V20" s="126"/>
      <c r="W20" s="126"/>
      <c r="X20" s="126"/>
      <c r="Y20" s="126"/>
      <c r="Z20" s="123"/>
      <c r="AA20" s="123"/>
      <c r="AB20" s="123"/>
      <c r="AC20" s="123"/>
      <c r="AD20" s="123"/>
      <c r="AE20" s="123"/>
      <c r="AF20" s="125"/>
      <c r="AG20" s="125"/>
    </row>
    <row r="21" spans="1:33" ht="14.25" x14ac:dyDescent="0.4">
      <c r="A21" s="123"/>
      <c r="B21" s="123"/>
      <c r="C21" s="681" t="s">
        <v>144</v>
      </c>
      <c r="D21" s="701"/>
      <c r="E21" s="701"/>
      <c r="F21" s="701"/>
      <c r="G21" s="701"/>
      <c r="H21" s="701"/>
      <c r="I21" s="701"/>
      <c r="J21" s="701"/>
      <c r="K21" s="701"/>
      <c r="L21" s="701"/>
      <c r="M21" s="701"/>
      <c r="N21" s="701"/>
      <c r="O21" s="701"/>
      <c r="P21" s="701"/>
      <c r="Q21" s="682"/>
      <c r="R21" s="138"/>
      <c r="S21" s="123"/>
      <c r="T21" s="123"/>
      <c r="U21" s="126"/>
      <c r="V21" s="126"/>
      <c r="W21" s="126"/>
      <c r="X21" s="126"/>
      <c r="Y21" s="126"/>
      <c r="Z21" s="123"/>
      <c r="AA21" s="123"/>
      <c r="AB21" s="123"/>
      <c r="AC21" s="123"/>
      <c r="AD21" s="123"/>
      <c r="AE21" s="123"/>
      <c r="AF21" s="125"/>
      <c r="AG21" s="125"/>
    </row>
    <row r="22" spans="1:33" ht="14.25" x14ac:dyDescent="0.4">
      <c r="A22" s="123"/>
      <c r="B22" s="123"/>
      <c r="C22" s="681"/>
      <c r="D22" s="701"/>
      <c r="E22" s="701"/>
      <c r="F22" s="682"/>
      <c r="G22" s="681" t="s">
        <v>143</v>
      </c>
      <c r="H22" s="682"/>
      <c r="I22" s="681" t="s">
        <v>142</v>
      </c>
      <c r="J22" s="682"/>
      <c r="K22" s="681" t="s">
        <v>141</v>
      </c>
      <c r="L22" s="682"/>
      <c r="M22" s="681" t="s">
        <v>140</v>
      </c>
      <c r="N22" s="682"/>
      <c r="O22" s="681" t="s">
        <v>139</v>
      </c>
      <c r="P22" s="701"/>
      <c r="Q22" s="682"/>
      <c r="R22" s="138"/>
      <c r="S22" s="123"/>
      <c r="T22" s="123"/>
      <c r="U22" s="126"/>
      <c r="V22" s="126"/>
      <c r="W22" s="126"/>
      <c r="X22" s="126"/>
      <c r="Y22" s="126"/>
      <c r="Z22" s="123"/>
      <c r="AA22" s="123"/>
      <c r="AB22" s="123"/>
      <c r="AC22" s="123"/>
      <c r="AD22" s="123"/>
      <c r="AE22" s="123"/>
      <c r="AF22" s="125"/>
      <c r="AG22" s="125"/>
    </row>
    <row r="23" spans="1:33" ht="14.25" x14ac:dyDescent="0.15">
      <c r="A23" s="123"/>
      <c r="B23" s="123"/>
      <c r="C23" s="681" t="s">
        <v>138</v>
      </c>
      <c r="D23" s="701"/>
      <c r="E23" s="701"/>
      <c r="F23" s="682"/>
      <c r="G23" s="708"/>
      <c r="H23" s="709"/>
      <c r="I23" s="708"/>
      <c r="J23" s="709"/>
      <c r="K23" s="710">
        <f>IF(I23-G23&gt;0,0,I23-G23)</f>
        <v>0</v>
      </c>
      <c r="L23" s="711"/>
      <c r="M23" s="710">
        <f>IF(I23-G23&lt;0,0,I23-G23)</f>
        <v>0</v>
      </c>
      <c r="N23" s="711"/>
      <c r="O23" s="712"/>
      <c r="P23" s="713"/>
      <c r="Q23" s="714"/>
      <c r="R23" s="137"/>
      <c r="S23" s="123"/>
      <c r="T23" s="123"/>
      <c r="U23" s="126"/>
      <c r="V23" s="126"/>
      <c r="W23" s="126"/>
      <c r="X23" s="126"/>
      <c r="Y23" s="126"/>
      <c r="Z23" s="123"/>
      <c r="AA23" s="123"/>
      <c r="AB23" s="123"/>
      <c r="AC23" s="123"/>
      <c r="AD23" s="123"/>
      <c r="AE23" s="123"/>
      <c r="AF23" s="125"/>
      <c r="AG23" s="125"/>
    </row>
    <row r="24" spans="1:33" ht="14.25" x14ac:dyDescent="0.4">
      <c r="A24" s="123"/>
      <c r="B24" s="123"/>
      <c r="C24" s="681" t="s">
        <v>137</v>
      </c>
      <c r="D24" s="701"/>
      <c r="E24" s="701"/>
      <c r="F24" s="682"/>
      <c r="G24" s="708"/>
      <c r="H24" s="709"/>
      <c r="I24" s="708"/>
      <c r="J24" s="709"/>
      <c r="K24" s="710">
        <f>IF(I24-G24&gt;0,0,I24-G24)</f>
        <v>0</v>
      </c>
      <c r="L24" s="711"/>
      <c r="M24" s="710">
        <f>IF(I24-G24&lt;0,0,I24-G24)</f>
        <v>0</v>
      </c>
      <c r="N24" s="711"/>
      <c r="O24" s="712"/>
      <c r="P24" s="713"/>
      <c r="Q24" s="714"/>
      <c r="R24" s="138"/>
      <c r="S24" s="123"/>
      <c r="T24" s="123"/>
      <c r="U24" s="126"/>
      <c r="V24" s="126"/>
      <c r="W24" s="126"/>
      <c r="X24" s="126"/>
      <c r="Y24" s="126"/>
      <c r="Z24" s="123"/>
      <c r="AA24" s="123"/>
      <c r="AB24" s="123"/>
      <c r="AC24" s="123"/>
      <c r="AD24" s="123"/>
      <c r="AE24" s="123"/>
      <c r="AF24" s="125"/>
      <c r="AG24" s="125"/>
    </row>
    <row r="25" spans="1:33" ht="14.25" x14ac:dyDescent="0.15">
      <c r="A25" s="123"/>
      <c r="B25" s="123"/>
      <c r="C25" s="681" t="s">
        <v>136</v>
      </c>
      <c r="D25" s="701"/>
      <c r="E25" s="701"/>
      <c r="F25" s="682"/>
      <c r="G25" s="708"/>
      <c r="H25" s="709"/>
      <c r="I25" s="708"/>
      <c r="J25" s="709"/>
      <c r="K25" s="710">
        <f>IF(I25-G25&gt;0,0,I25-G25)</f>
        <v>0</v>
      </c>
      <c r="L25" s="711"/>
      <c r="M25" s="710">
        <f>IF(I25-G25&lt;0,0,I25-G25)</f>
        <v>0</v>
      </c>
      <c r="N25" s="711"/>
      <c r="O25" s="712"/>
      <c r="P25" s="713"/>
      <c r="Q25" s="714"/>
      <c r="R25" s="137"/>
      <c r="S25" s="123"/>
      <c r="T25" s="123"/>
      <c r="U25" s="126"/>
      <c r="V25" s="126"/>
      <c r="W25" s="126"/>
      <c r="X25" s="126"/>
      <c r="Y25" s="126"/>
      <c r="Z25" s="123"/>
      <c r="AA25" s="123"/>
      <c r="AB25" s="123"/>
      <c r="AC25" s="123"/>
      <c r="AD25" s="123"/>
      <c r="AE25" s="123"/>
      <c r="AF25" s="125"/>
      <c r="AG25" s="125"/>
    </row>
    <row r="26" spans="1:33" ht="14.25" x14ac:dyDescent="0.15">
      <c r="A26" s="123"/>
      <c r="B26" s="123"/>
      <c r="C26" s="681" t="s">
        <v>135</v>
      </c>
      <c r="D26" s="701"/>
      <c r="E26" s="701"/>
      <c r="F26" s="682"/>
      <c r="G26" s="708"/>
      <c r="H26" s="709"/>
      <c r="I26" s="708"/>
      <c r="J26" s="709"/>
      <c r="K26" s="710">
        <f>IF(I26-G26&gt;0,0,I26-G26)</f>
        <v>0</v>
      </c>
      <c r="L26" s="711"/>
      <c r="M26" s="710">
        <f>IF(I26-G26&lt;0,0,I26-G26)</f>
        <v>0</v>
      </c>
      <c r="N26" s="711"/>
      <c r="O26" s="712"/>
      <c r="P26" s="713"/>
      <c r="Q26" s="714"/>
      <c r="R26" s="137"/>
      <c r="S26" s="123"/>
      <c r="T26" s="123"/>
      <c r="U26" s="126"/>
      <c r="V26" s="126"/>
      <c r="W26" s="126"/>
      <c r="X26" s="126"/>
      <c r="Y26" s="126"/>
      <c r="Z26" s="123"/>
      <c r="AA26" s="123"/>
      <c r="AB26" s="123"/>
      <c r="AC26" s="123"/>
      <c r="AD26" s="123"/>
      <c r="AE26" s="123"/>
      <c r="AF26" s="125"/>
      <c r="AG26" s="125"/>
    </row>
    <row r="27" spans="1:33" ht="14.25" x14ac:dyDescent="0.4">
      <c r="A27" s="123"/>
      <c r="B27" s="123"/>
      <c r="C27" s="681" t="s">
        <v>134</v>
      </c>
      <c r="D27" s="701"/>
      <c r="E27" s="701"/>
      <c r="F27" s="682"/>
      <c r="G27" s="708"/>
      <c r="H27" s="709"/>
      <c r="I27" s="708"/>
      <c r="J27" s="709"/>
      <c r="K27" s="710">
        <f>IF(I27-G27&gt;0,0,I27-G27)</f>
        <v>0</v>
      </c>
      <c r="L27" s="711"/>
      <c r="M27" s="710">
        <f>IF(I27-G27&lt;0,0,I27-G27)</f>
        <v>0</v>
      </c>
      <c r="N27" s="711"/>
      <c r="O27" s="712"/>
      <c r="P27" s="713"/>
      <c r="Q27" s="714"/>
      <c r="R27" s="127"/>
      <c r="S27" s="123"/>
      <c r="T27" s="123"/>
      <c r="U27" s="126"/>
      <c r="V27" s="126"/>
      <c r="W27" s="126"/>
      <c r="X27" s="126"/>
      <c r="Y27" s="126"/>
      <c r="Z27" s="123"/>
      <c r="AA27" s="123"/>
      <c r="AB27" s="123"/>
      <c r="AC27" s="123"/>
      <c r="AD27" s="123"/>
      <c r="AE27" s="123"/>
      <c r="AF27" s="125"/>
      <c r="AG27" s="125"/>
    </row>
    <row r="28" spans="1:33" ht="14.25" x14ac:dyDescent="0.4">
      <c r="A28" s="123"/>
      <c r="B28" s="123"/>
      <c r="C28" s="681" t="s">
        <v>151</v>
      </c>
      <c r="D28" s="701"/>
      <c r="E28" s="701"/>
      <c r="F28" s="682"/>
      <c r="G28" s="715">
        <f>SUM(G23:G27)</f>
        <v>0</v>
      </c>
      <c r="H28" s="716"/>
      <c r="I28" s="715">
        <f>SUM(I23:I27)</f>
        <v>0</v>
      </c>
      <c r="J28" s="716"/>
      <c r="K28" s="715">
        <f>SUM(K23:K27)</f>
        <v>0</v>
      </c>
      <c r="L28" s="716"/>
      <c r="M28" s="715">
        <f>SUM(M23:M27)</f>
        <v>0</v>
      </c>
      <c r="N28" s="716"/>
      <c r="O28" s="717"/>
      <c r="P28" s="718"/>
      <c r="Q28" s="719"/>
      <c r="R28" s="127"/>
      <c r="S28" s="123"/>
      <c r="T28" s="128"/>
      <c r="U28" s="129"/>
      <c r="V28" s="129"/>
      <c r="W28" s="129"/>
      <c r="X28" s="129"/>
      <c r="Y28" s="129"/>
      <c r="Z28" s="128"/>
      <c r="AA28" s="128"/>
      <c r="AB28" s="128"/>
      <c r="AC28" s="128"/>
      <c r="AD28" s="123"/>
      <c r="AE28" s="123"/>
      <c r="AF28" s="125"/>
      <c r="AG28" s="125"/>
    </row>
    <row r="29" spans="1:33" ht="17.25" x14ac:dyDescent="0.4">
      <c r="A29" s="123"/>
      <c r="B29" s="123"/>
      <c r="C29" s="123"/>
      <c r="D29" s="123"/>
      <c r="E29" s="123"/>
      <c r="F29" s="123"/>
      <c r="G29" s="132"/>
      <c r="H29" s="132"/>
      <c r="I29" s="131"/>
      <c r="J29" s="131"/>
      <c r="K29" s="131"/>
      <c r="L29" s="131"/>
      <c r="M29" s="131"/>
      <c r="N29" s="131"/>
      <c r="O29" s="131"/>
      <c r="P29" s="131"/>
      <c r="Q29" s="130"/>
      <c r="R29" s="127"/>
      <c r="S29" s="123"/>
      <c r="T29" s="128"/>
      <c r="U29" s="133" t="s">
        <v>132</v>
      </c>
      <c r="V29" s="135">
        <f>G19</f>
        <v>0</v>
      </c>
      <c r="W29" s="133" t="s">
        <v>131</v>
      </c>
      <c r="X29" s="133" t="s">
        <v>115</v>
      </c>
      <c r="Y29" s="135">
        <f>G28</f>
        <v>0</v>
      </c>
      <c r="Z29" s="128" t="s">
        <v>130</v>
      </c>
      <c r="AA29" s="134">
        <f>V29-Y29</f>
        <v>0</v>
      </c>
      <c r="AB29" s="133" t="s">
        <v>129</v>
      </c>
      <c r="AC29" s="128"/>
      <c r="AD29" s="123"/>
      <c r="AE29" s="123"/>
      <c r="AF29" s="125"/>
      <c r="AG29" s="125"/>
    </row>
    <row r="30" spans="1:33" ht="17.25" x14ac:dyDescent="0.4">
      <c r="A30" s="123"/>
      <c r="B30" s="123"/>
      <c r="C30" s="123"/>
      <c r="D30" s="123"/>
      <c r="E30" s="123"/>
      <c r="F30" s="123"/>
      <c r="G30" s="132"/>
      <c r="H30" s="132"/>
      <c r="I30" s="131"/>
      <c r="J30" s="131"/>
      <c r="K30" s="131"/>
      <c r="L30" s="131"/>
      <c r="M30" s="131"/>
      <c r="N30" s="131"/>
      <c r="O30" s="131"/>
      <c r="P30" s="131"/>
      <c r="Q30" s="130"/>
      <c r="R30" s="127"/>
      <c r="S30" s="123"/>
      <c r="T30" s="128"/>
      <c r="U30" s="129"/>
      <c r="V30" s="129"/>
      <c r="W30" s="129"/>
      <c r="X30" s="129"/>
      <c r="Y30" s="129"/>
      <c r="Z30" s="128"/>
      <c r="AA30" s="128"/>
      <c r="AB30" s="128"/>
      <c r="AC30" s="128"/>
      <c r="AD30" s="123"/>
      <c r="AE30" s="123"/>
      <c r="AF30" s="125"/>
      <c r="AG30" s="125"/>
    </row>
    <row r="31" spans="1:33" ht="17.25" x14ac:dyDescent="0.4">
      <c r="A31" s="123"/>
      <c r="B31" s="123"/>
      <c r="C31" s="123"/>
      <c r="D31" s="123"/>
      <c r="E31" s="123"/>
      <c r="F31" s="123"/>
      <c r="G31" s="132"/>
      <c r="H31" s="132"/>
      <c r="I31" s="131"/>
      <c r="J31" s="131"/>
      <c r="K31" s="131"/>
      <c r="L31" s="131"/>
      <c r="M31" s="131"/>
      <c r="N31" s="131"/>
      <c r="O31" s="131"/>
      <c r="P31" s="131"/>
      <c r="Q31" s="130"/>
      <c r="R31" s="127"/>
      <c r="S31" s="123"/>
      <c r="T31" s="123"/>
      <c r="U31" s="126"/>
      <c r="V31" s="126"/>
      <c r="W31" s="126"/>
      <c r="X31" s="126"/>
      <c r="Y31" s="126"/>
      <c r="Z31" s="123"/>
      <c r="AA31" s="123"/>
      <c r="AB31" s="123"/>
      <c r="AC31" s="123"/>
      <c r="AD31" s="123"/>
      <c r="AE31" s="123"/>
      <c r="AF31" s="125"/>
      <c r="AG31" s="125"/>
    </row>
    <row r="32" spans="1:33" ht="18.75" x14ac:dyDescent="0.4">
      <c r="A32" s="123"/>
      <c r="B32" s="123"/>
      <c r="C32" s="136" t="s">
        <v>150</v>
      </c>
      <c r="D32" s="136"/>
      <c r="E32" s="136"/>
      <c r="F32" s="136"/>
      <c r="G32" s="132"/>
      <c r="H32" s="132"/>
      <c r="I32" s="131"/>
      <c r="J32" s="131"/>
      <c r="K32" s="131"/>
      <c r="L32" s="131"/>
      <c r="M32" s="131"/>
      <c r="N32" s="131"/>
      <c r="O32" s="131"/>
      <c r="P32" s="131"/>
      <c r="Q32" s="130"/>
      <c r="R32" s="127"/>
      <c r="S32" s="123"/>
      <c r="T32" s="123"/>
      <c r="U32" s="126"/>
      <c r="V32" s="126"/>
      <c r="W32" s="126"/>
      <c r="X32" s="126"/>
      <c r="Y32" s="126"/>
      <c r="Z32" s="123"/>
      <c r="AA32" s="123"/>
      <c r="AB32" s="123"/>
      <c r="AC32" s="123"/>
      <c r="AD32" s="123"/>
      <c r="AE32" s="123"/>
      <c r="AF32" s="125"/>
      <c r="AG32" s="125"/>
    </row>
    <row r="33" spans="1:33" ht="14.25" x14ac:dyDescent="0.4">
      <c r="A33" s="123"/>
      <c r="B33" s="123"/>
      <c r="C33" s="681" t="s">
        <v>149</v>
      </c>
      <c r="D33" s="701"/>
      <c r="E33" s="701"/>
      <c r="F33" s="701"/>
      <c r="G33" s="701"/>
      <c r="H33" s="701"/>
      <c r="I33" s="701"/>
      <c r="J33" s="701"/>
      <c r="K33" s="701"/>
      <c r="L33" s="701"/>
      <c r="M33" s="701"/>
      <c r="N33" s="701"/>
      <c r="O33" s="701"/>
      <c r="P33" s="701"/>
      <c r="Q33" s="682"/>
      <c r="R33" s="127"/>
      <c r="S33" s="123"/>
      <c r="T33" s="123"/>
      <c r="U33" s="126"/>
      <c r="V33" s="126"/>
      <c r="W33" s="126"/>
      <c r="X33" s="126"/>
      <c r="Y33" s="126"/>
      <c r="Z33" s="123"/>
      <c r="AA33" s="123"/>
      <c r="AB33" s="123"/>
      <c r="AC33" s="123"/>
      <c r="AD33" s="123"/>
      <c r="AE33" s="123"/>
      <c r="AF33" s="125"/>
      <c r="AG33" s="125"/>
    </row>
    <row r="34" spans="1:33" ht="14.25" x14ac:dyDescent="0.4">
      <c r="A34" s="123"/>
      <c r="B34" s="123"/>
      <c r="C34" s="681"/>
      <c r="D34" s="701"/>
      <c r="E34" s="701"/>
      <c r="F34" s="682"/>
      <c r="G34" s="681" t="s">
        <v>143</v>
      </c>
      <c r="H34" s="682"/>
      <c r="I34" s="681" t="s">
        <v>142</v>
      </c>
      <c r="J34" s="682"/>
      <c r="K34" s="681" t="s">
        <v>141</v>
      </c>
      <c r="L34" s="682"/>
      <c r="M34" s="681" t="s">
        <v>140</v>
      </c>
      <c r="N34" s="682"/>
      <c r="O34" s="681" t="s">
        <v>139</v>
      </c>
      <c r="P34" s="701"/>
      <c r="Q34" s="682"/>
      <c r="R34" s="127"/>
      <c r="S34" s="123"/>
      <c r="T34" s="123"/>
      <c r="U34" s="126"/>
      <c r="V34" s="126"/>
      <c r="W34" s="126"/>
      <c r="X34" s="126"/>
      <c r="Y34" s="126"/>
      <c r="Z34" s="123"/>
      <c r="AA34" s="123"/>
      <c r="AB34" s="123"/>
      <c r="AC34" s="123"/>
      <c r="AD34" s="123"/>
      <c r="AE34" s="123"/>
      <c r="AF34" s="125"/>
      <c r="AG34" s="125"/>
    </row>
    <row r="35" spans="1:33" ht="14.25" x14ac:dyDescent="0.4">
      <c r="A35" s="123"/>
      <c r="B35" s="123"/>
      <c r="C35" s="681" t="s">
        <v>148</v>
      </c>
      <c r="D35" s="701"/>
      <c r="E35" s="701"/>
      <c r="F35" s="682"/>
      <c r="G35" s="708"/>
      <c r="H35" s="709"/>
      <c r="I35" s="708"/>
      <c r="J35" s="709"/>
      <c r="K35" s="710">
        <f>IF(G35-I35&lt;0,0,G35-I35)</f>
        <v>0</v>
      </c>
      <c r="L35" s="711"/>
      <c r="M35" s="710">
        <f>IF(G35-I35&gt;0,0,G35-I35)</f>
        <v>0</v>
      </c>
      <c r="N35" s="711"/>
      <c r="O35" s="708"/>
      <c r="P35" s="720"/>
      <c r="Q35" s="709"/>
      <c r="R35" s="127"/>
      <c r="S35" s="123"/>
      <c r="T35" s="123"/>
      <c r="U35" s="126"/>
      <c r="V35" s="126"/>
      <c r="W35" s="126"/>
      <c r="X35" s="126"/>
      <c r="Y35" s="126"/>
      <c r="Z35" s="123"/>
      <c r="AA35" s="123"/>
      <c r="AB35" s="123"/>
      <c r="AC35" s="123"/>
      <c r="AD35" s="123"/>
      <c r="AE35" s="123"/>
      <c r="AF35" s="125"/>
      <c r="AG35" s="125"/>
    </row>
    <row r="36" spans="1:33" ht="14.25" x14ac:dyDescent="0.4">
      <c r="A36" s="123"/>
      <c r="B36" s="123"/>
      <c r="C36" s="681" t="s">
        <v>147</v>
      </c>
      <c r="D36" s="701"/>
      <c r="E36" s="701"/>
      <c r="F36" s="682"/>
      <c r="G36" s="708"/>
      <c r="H36" s="709"/>
      <c r="I36" s="708"/>
      <c r="J36" s="709"/>
      <c r="K36" s="710">
        <f>IF(G36-I36&lt;0,0,G36-I36)</f>
        <v>0</v>
      </c>
      <c r="L36" s="711"/>
      <c r="M36" s="710">
        <f>IF(G36-I36&gt;0,0,G36-I36)</f>
        <v>0</v>
      </c>
      <c r="N36" s="711"/>
      <c r="O36" s="708"/>
      <c r="P36" s="720"/>
      <c r="Q36" s="709"/>
      <c r="R36" s="127"/>
      <c r="S36" s="123"/>
      <c r="T36" s="123"/>
      <c r="U36" s="126"/>
      <c r="V36" s="126"/>
      <c r="W36" s="126"/>
      <c r="X36" s="126"/>
      <c r="Y36" s="126"/>
      <c r="Z36" s="123"/>
      <c r="AA36" s="123"/>
      <c r="AB36" s="123"/>
      <c r="AC36" s="123"/>
      <c r="AD36" s="123"/>
      <c r="AE36" s="123"/>
      <c r="AF36" s="125"/>
      <c r="AG36" s="125"/>
    </row>
    <row r="37" spans="1:33" ht="14.25" x14ac:dyDescent="0.4">
      <c r="A37" s="123"/>
      <c r="B37" s="123"/>
      <c r="C37" s="681" t="s">
        <v>146</v>
      </c>
      <c r="D37" s="701"/>
      <c r="E37" s="701"/>
      <c r="F37" s="682"/>
      <c r="G37" s="708"/>
      <c r="H37" s="709"/>
      <c r="I37" s="708"/>
      <c r="J37" s="709"/>
      <c r="K37" s="710">
        <f>IF(G37-I37&lt;0,0,G37-I37)</f>
        <v>0</v>
      </c>
      <c r="L37" s="711"/>
      <c r="M37" s="710">
        <f>IF(G37-I37&gt;0,0,G37-I37)</f>
        <v>0</v>
      </c>
      <c r="N37" s="711"/>
      <c r="O37" s="708"/>
      <c r="P37" s="720"/>
      <c r="Q37" s="709"/>
      <c r="R37" s="127"/>
      <c r="S37" s="123"/>
      <c r="T37" s="123"/>
      <c r="U37" s="126"/>
      <c r="V37" s="126"/>
      <c r="W37" s="126"/>
      <c r="X37" s="126"/>
      <c r="Y37" s="126"/>
      <c r="Z37" s="123"/>
      <c r="AA37" s="123"/>
      <c r="AB37" s="123"/>
      <c r="AC37" s="123"/>
      <c r="AD37" s="123"/>
      <c r="AE37" s="123"/>
      <c r="AF37" s="125"/>
      <c r="AG37" s="125"/>
    </row>
    <row r="38" spans="1:33" ht="14.25" x14ac:dyDescent="0.4">
      <c r="A38" s="123"/>
      <c r="B38" s="123"/>
      <c r="C38" s="681" t="s">
        <v>145</v>
      </c>
      <c r="D38" s="701"/>
      <c r="E38" s="701"/>
      <c r="F38" s="682"/>
      <c r="G38" s="715">
        <f>SUM(G35:G37)</f>
        <v>0</v>
      </c>
      <c r="H38" s="716"/>
      <c r="I38" s="715">
        <f>SUM(I35:I37)</f>
        <v>0</v>
      </c>
      <c r="J38" s="716"/>
      <c r="K38" s="715">
        <f>SUM(K35:K37)</f>
        <v>0</v>
      </c>
      <c r="L38" s="716"/>
      <c r="M38" s="715">
        <f>SUM(M35:M37)</f>
        <v>0</v>
      </c>
      <c r="N38" s="716"/>
      <c r="O38" s="717"/>
      <c r="P38" s="718"/>
      <c r="Q38" s="719"/>
      <c r="R38" s="127"/>
      <c r="S38" s="123"/>
      <c r="T38" s="123"/>
      <c r="U38" s="126"/>
      <c r="V38" s="126"/>
      <c r="W38" s="126"/>
      <c r="X38" s="126"/>
      <c r="Y38" s="126"/>
      <c r="Z38" s="123"/>
      <c r="AA38" s="123"/>
      <c r="AB38" s="123"/>
      <c r="AC38" s="123"/>
      <c r="AD38" s="123"/>
      <c r="AE38" s="123"/>
      <c r="AF38" s="125"/>
      <c r="AG38" s="125"/>
    </row>
    <row r="39" spans="1:33" ht="17.25" x14ac:dyDescent="0.4">
      <c r="A39" s="123"/>
      <c r="B39" s="123"/>
      <c r="C39" s="123"/>
      <c r="D39" s="123"/>
      <c r="E39" s="123"/>
      <c r="F39" s="123"/>
      <c r="G39" s="132"/>
      <c r="H39" s="132"/>
      <c r="I39" s="132"/>
      <c r="J39" s="132"/>
      <c r="K39" s="132"/>
      <c r="L39" s="132"/>
      <c r="M39" s="132"/>
      <c r="N39" s="132"/>
      <c r="O39" s="132"/>
      <c r="P39" s="132"/>
      <c r="Q39" s="132"/>
      <c r="R39" s="127"/>
      <c r="S39" s="123"/>
      <c r="T39" s="123"/>
      <c r="U39" s="126"/>
      <c r="V39" s="126"/>
      <c r="W39" s="126"/>
      <c r="X39" s="126"/>
      <c r="Y39" s="126"/>
      <c r="Z39" s="123"/>
      <c r="AA39" s="123"/>
      <c r="AB39" s="123"/>
      <c r="AC39" s="123"/>
      <c r="AD39" s="123"/>
      <c r="AE39" s="123"/>
      <c r="AF39" s="125"/>
      <c r="AG39" s="125"/>
    </row>
    <row r="40" spans="1:33" ht="14.25" x14ac:dyDescent="0.4">
      <c r="A40" s="123"/>
      <c r="B40" s="123"/>
      <c r="C40" s="681" t="s">
        <v>144</v>
      </c>
      <c r="D40" s="701"/>
      <c r="E40" s="701"/>
      <c r="F40" s="701"/>
      <c r="G40" s="701"/>
      <c r="H40" s="701"/>
      <c r="I40" s="701"/>
      <c r="J40" s="701"/>
      <c r="K40" s="701"/>
      <c r="L40" s="701"/>
      <c r="M40" s="701"/>
      <c r="N40" s="701"/>
      <c r="O40" s="701"/>
      <c r="P40" s="701"/>
      <c r="Q40" s="682"/>
      <c r="R40" s="127"/>
      <c r="S40" s="123"/>
      <c r="T40" s="123"/>
      <c r="U40" s="126"/>
      <c r="V40" s="126"/>
      <c r="W40" s="126"/>
      <c r="X40" s="126"/>
      <c r="Y40" s="126"/>
      <c r="Z40" s="123"/>
      <c r="AA40" s="123"/>
      <c r="AB40" s="123"/>
      <c r="AC40" s="123"/>
      <c r="AD40" s="123"/>
      <c r="AE40" s="123"/>
      <c r="AF40" s="125"/>
      <c r="AG40" s="125"/>
    </row>
    <row r="41" spans="1:33" ht="14.25" x14ac:dyDescent="0.4">
      <c r="A41" s="123"/>
      <c r="B41" s="123"/>
      <c r="C41" s="681"/>
      <c r="D41" s="701"/>
      <c r="E41" s="701"/>
      <c r="F41" s="682"/>
      <c r="G41" s="681" t="s">
        <v>143</v>
      </c>
      <c r="H41" s="682"/>
      <c r="I41" s="681" t="s">
        <v>142</v>
      </c>
      <c r="J41" s="682"/>
      <c r="K41" s="681" t="s">
        <v>141</v>
      </c>
      <c r="L41" s="682"/>
      <c r="M41" s="681" t="s">
        <v>140</v>
      </c>
      <c r="N41" s="682"/>
      <c r="O41" s="681" t="s">
        <v>139</v>
      </c>
      <c r="P41" s="701"/>
      <c r="Q41" s="682"/>
      <c r="R41" s="127"/>
      <c r="S41" s="123"/>
      <c r="T41" s="123"/>
      <c r="U41" s="126"/>
      <c r="V41" s="126"/>
      <c r="W41" s="126"/>
      <c r="X41" s="126"/>
      <c r="Y41" s="126"/>
      <c r="Z41" s="123"/>
      <c r="AA41" s="123"/>
      <c r="AB41" s="123"/>
      <c r="AC41" s="123"/>
      <c r="AD41" s="123"/>
      <c r="AE41" s="123"/>
      <c r="AF41" s="125"/>
      <c r="AG41" s="125"/>
    </row>
    <row r="42" spans="1:33" ht="14.25" x14ac:dyDescent="0.4">
      <c r="A42" s="123"/>
      <c r="B42" s="123"/>
      <c r="C42" s="681" t="s">
        <v>138</v>
      </c>
      <c r="D42" s="701"/>
      <c r="E42" s="701"/>
      <c r="F42" s="682"/>
      <c r="G42" s="708"/>
      <c r="H42" s="709"/>
      <c r="I42" s="708"/>
      <c r="J42" s="709"/>
      <c r="K42" s="710">
        <f>IF(I42-G42&gt;0,0,I42-G42)</f>
        <v>0</v>
      </c>
      <c r="L42" s="711"/>
      <c r="M42" s="710">
        <f>IF(I42-G42&lt;0,0,I42-G42)</f>
        <v>0</v>
      </c>
      <c r="N42" s="711"/>
      <c r="O42" s="712"/>
      <c r="P42" s="713"/>
      <c r="Q42" s="714"/>
      <c r="R42" s="127"/>
      <c r="S42" s="123"/>
      <c r="T42" s="123"/>
      <c r="U42" s="126"/>
      <c r="V42" s="126"/>
      <c r="W42" s="126"/>
      <c r="X42" s="126"/>
      <c r="Y42" s="126"/>
      <c r="Z42" s="123"/>
      <c r="AA42" s="123"/>
      <c r="AB42" s="123"/>
      <c r="AC42" s="123"/>
      <c r="AD42" s="123"/>
      <c r="AE42" s="123"/>
      <c r="AF42" s="125"/>
      <c r="AG42" s="125"/>
    </row>
    <row r="43" spans="1:33" ht="14.25" x14ac:dyDescent="0.4">
      <c r="A43" s="123"/>
      <c r="B43" s="123"/>
      <c r="C43" s="681" t="s">
        <v>137</v>
      </c>
      <c r="D43" s="701"/>
      <c r="E43" s="701"/>
      <c r="F43" s="682"/>
      <c r="G43" s="708"/>
      <c r="H43" s="709"/>
      <c r="I43" s="708"/>
      <c r="J43" s="709"/>
      <c r="K43" s="710">
        <f>IF(I43-G43&gt;0,0,I43-G43)</f>
        <v>0</v>
      </c>
      <c r="L43" s="711"/>
      <c r="M43" s="710">
        <f>IF(I43-G43&lt;0,0,I43-G43)</f>
        <v>0</v>
      </c>
      <c r="N43" s="711"/>
      <c r="O43" s="712"/>
      <c r="P43" s="713"/>
      <c r="Q43" s="714"/>
      <c r="R43" s="127"/>
      <c r="S43" s="123"/>
      <c r="T43" s="123"/>
      <c r="U43" s="126"/>
      <c r="V43" s="126"/>
      <c r="W43" s="126"/>
      <c r="X43" s="126"/>
      <c r="Y43" s="126"/>
      <c r="Z43" s="123"/>
      <c r="AA43" s="123"/>
      <c r="AB43" s="123"/>
      <c r="AC43" s="123"/>
      <c r="AD43" s="123"/>
      <c r="AE43" s="123"/>
      <c r="AF43" s="125"/>
      <c r="AG43" s="125"/>
    </row>
    <row r="44" spans="1:33" ht="14.25" x14ac:dyDescent="0.4">
      <c r="A44" s="123"/>
      <c r="B44" s="123"/>
      <c r="C44" s="681" t="s">
        <v>136</v>
      </c>
      <c r="D44" s="701"/>
      <c r="E44" s="701"/>
      <c r="F44" s="682"/>
      <c r="G44" s="708"/>
      <c r="H44" s="709"/>
      <c r="I44" s="708"/>
      <c r="J44" s="709"/>
      <c r="K44" s="710">
        <f>IF(I44-G44&gt;0,0,I44-G44)</f>
        <v>0</v>
      </c>
      <c r="L44" s="711"/>
      <c r="M44" s="710">
        <f>IF(I44-G44&lt;0,0,I44-G44)</f>
        <v>0</v>
      </c>
      <c r="N44" s="711"/>
      <c r="O44" s="712"/>
      <c r="P44" s="713"/>
      <c r="Q44" s="714"/>
      <c r="R44" s="127"/>
      <c r="S44" s="123"/>
      <c r="T44" s="123"/>
      <c r="U44" s="126"/>
      <c r="V44" s="126"/>
      <c r="W44" s="126"/>
      <c r="X44" s="126"/>
      <c r="Y44" s="126"/>
      <c r="Z44" s="123"/>
      <c r="AA44" s="123"/>
      <c r="AB44" s="123"/>
      <c r="AC44" s="123"/>
      <c r="AD44" s="123"/>
      <c r="AE44" s="123"/>
      <c r="AF44" s="125"/>
      <c r="AG44" s="125"/>
    </row>
    <row r="45" spans="1:33" ht="14.25" x14ac:dyDescent="0.4">
      <c r="A45" s="123"/>
      <c r="B45" s="123"/>
      <c r="C45" s="681" t="s">
        <v>135</v>
      </c>
      <c r="D45" s="701"/>
      <c r="E45" s="701"/>
      <c r="F45" s="682"/>
      <c r="G45" s="708"/>
      <c r="H45" s="709"/>
      <c r="I45" s="708"/>
      <c r="J45" s="709"/>
      <c r="K45" s="710">
        <f>IF(I45-G45&gt;0,0,I45-G45)</f>
        <v>0</v>
      </c>
      <c r="L45" s="711"/>
      <c r="M45" s="710">
        <f>IF(I45-G45&lt;0,0,I45-G45)</f>
        <v>0</v>
      </c>
      <c r="N45" s="711"/>
      <c r="O45" s="712"/>
      <c r="P45" s="713"/>
      <c r="Q45" s="714"/>
      <c r="R45" s="127"/>
      <c r="S45" s="123"/>
      <c r="T45" s="123"/>
      <c r="U45" s="126"/>
      <c r="V45" s="126"/>
      <c r="W45" s="126"/>
      <c r="X45" s="126"/>
      <c r="Y45" s="126"/>
      <c r="Z45" s="123"/>
      <c r="AA45" s="123"/>
      <c r="AB45" s="123"/>
      <c r="AC45" s="123"/>
      <c r="AD45" s="123"/>
      <c r="AE45" s="123"/>
      <c r="AF45" s="125"/>
      <c r="AG45" s="125"/>
    </row>
    <row r="46" spans="1:33" ht="14.25" x14ac:dyDescent="0.4">
      <c r="A46" s="123"/>
      <c r="B46" s="123"/>
      <c r="C46" s="681" t="s">
        <v>134</v>
      </c>
      <c r="D46" s="701"/>
      <c r="E46" s="701"/>
      <c r="F46" s="682"/>
      <c r="G46" s="708"/>
      <c r="H46" s="709"/>
      <c r="I46" s="708"/>
      <c r="J46" s="709"/>
      <c r="K46" s="710">
        <f>IF(I46-G46&gt;0,0,I46-G46)</f>
        <v>0</v>
      </c>
      <c r="L46" s="711"/>
      <c r="M46" s="710">
        <f>IF(I46-G46&lt;0,0,I46-G46)</f>
        <v>0</v>
      </c>
      <c r="N46" s="711"/>
      <c r="O46" s="712"/>
      <c r="P46" s="713"/>
      <c r="Q46" s="714"/>
      <c r="R46" s="127"/>
      <c r="S46" s="123"/>
      <c r="T46" s="123"/>
      <c r="U46" s="126"/>
      <c r="V46" s="126"/>
      <c r="W46" s="126"/>
      <c r="X46" s="126"/>
      <c r="Y46" s="126"/>
      <c r="Z46" s="123"/>
      <c r="AA46" s="123"/>
      <c r="AB46" s="123"/>
      <c r="AC46" s="123"/>
      <c r="AD46" s="123"/>
      <c r="AE46" s="123"/>
      <c r="AF46" s="125"/>
      <c r="AG46" s="125"/>
    </row>
    <row r="47" spans="1:33" ht="14.25" x14ac:dyDescent="0.4">
      <c r="A47" s="123"/>
      <c r="B47" s="123"/>
      <c r="C47" s="681" t="s">
        <v>133</v>
      </c>
      <c r="D47" s="701"/>
      <c r="E47" s="701"/>
      <c r="F47" s="682"/>
      <c r="G47" s="715">
        <f>SUM(G42:G46)</f>
        <v>0</v>
      </c>
      <c r="H47" s="716"/>
      <c r="I47" s="715">
        <f>SUM(I42:I46)</f>
        <v>0</v>
      </c>
      <c r="J47" s="716"/>
      <c r="K47" s="715">
        <f>SUM(K42:K46)</f>
        <v>0</v>
      </c>
      <c r="L47" s="716"/>
      <c r="M47" s="715">
        <f>SUM(M42:M46)</f>
        <v>0</v>
      </c>
      <c r="N47" s="716"/>
      <c r="O47" s="717"/>
      <c r="P47" s="718"/>
      <c r="Q47" s="719"/>
      <c r="R47" s="127"/>
      <c r="S47" s="123"/>
      <c r="T47" s="128"/>
      <c r="U47" s="129"/>
      <c r="V47" s="129"/>
      <c r="W47" s="129"/>
      <c r="X47" s="129"/>
      <c r="Y47" s="129"/>
      <c r="Z47" s="128"/>
      <c r="AA47" s="128"/>
      <c r="AB47" s="128"/>
      <c r="AC47" s="123"/>
      <c r="AD47" s="123"/>
      <c r="AE47" s="123"/>
      <c r="AF47" s="125"/>
      <c r="AG47" s="125"/>
    </row>
    <row r="48" spans="1:33" ht="17.25" x14ac:dyDescent="0.4">
      <c r="A48" s="123"/>
      <c r="B48" s="123"/>
      <c r="C48" s="123"/>
      <c r="D48" s="123"/>
      <c r="E48" s="123"/>
      <c r="F48" s="123"/>
      <c r="G48" s="132"/>
      <c r="H48" s="132"/>
      <c r="I48" s="131"/>
      <c r="J48" s="131"/>
      <c r="K48" s="131"/>
      <c r="L48" s="131"/>
      <c r="M48" s="131"/>
      <c r="N48" s="131"/>
      <c r="O48" s="131"/>
      <c r="P48" s="131"/>
      <c r="Q48" s="130"/>
      <c r="R48" s="127"/>
      <c r="S48" s="123"/>
      <c r="T48" s="128"/>
      <c r="U48" s="133" t="s">
        <v>132</v>
      </c>
      <c r="V48" s="135">
        <f>G38</f>
        <v>0</v>
      </c>
      <c r="W48" s="133" t="s">
        <v>131</v>
      </c>
      <c r="X48" s="133" t="s">
        <v>115</v>
      </c>
      <c r="Y48" s="135">
        <f>G47</f>
        <v>0</v>
      </c>
      <c r="Z48" s="128" t="s">
        <v>130</v>
      </c>
      <c r="AA48" s="134">
        <f>V48-Y48</f>
        <v>0</v>
      </c>
      <c r="AB48" s="133" t="s">
        <v>129</v>
      </c>
      <c r="AC48" s="123"/>
      <c r="AD48" s="123"/>
      <c r="AE48" s="123"/>
      <c r="AF48" s="125"/>
      <c r="AG48" s="125"/>
    </row>
    <row r="49" spans="1:33" ht="17.25" x14ac:dyDescent="0.4">
      <c r="A49" s="123"/>
      <c r="B49" s="123"/>
      <c r="C49" s="123"/>
      <c r="D49" s="123"/>
      <c r="E49" s="123"/>
      <c r="F49" s="123"/>
      <c r="G49" s="132"/>
      <c r="H49" s="132"/>
      <c r="I49" s="131"/>
      <c r="J49" s="131"/>
      <c r="K49" s="131"/>
      <c r="L49" s="131"/>
      <c r="M49" s="131"/>
      <c r="N49" s="131"/>
      <c r="O49" s="131"/>
      <c r="P49" s="131"/>
      <c r="Q49" s="130"/>
      <c r="R49" s="127"/>
      <c r="S49" s="123"/>
      <c r="T49" s="128"/>
      <c r="U49" s="129"/>
      <c r="V49" s="129"/>
      <c r="W49" s="129"/>
      <c r="X49" s="129"/>
      <c r="Y49" s="129"/>
      <c r="Z49" s="128"/>
      <c r="AA49" s="128"/>
      <c r="AB49" s="128"/>
      <c r="AC49" s="123"/>
      <c r="AD49" s="123"/>
      <c r="AE49" s="123"/>
      <c r="AF49" s="125"/>
      <c r="AG49" s="125"/>
    </row>
    <row r="50" spans="1:33" ht="14.25" x14ac:dyDescent="0.4">
      <c r="A50" s="123"/>
      <c r="B50" s="123"/>
      <c r="C50" s="681" t="s">
        <v>128</v>
      </c>
      <c r="D50" s="701"/>
      <c r="E50" s="701"/>
      <c r="F50" s="701"/>
      <c r="G50" s="701"/>
      <c r="H50" s="701"/>
      <c r="I50" s="701"/>
      <c r="J50" s="701"/>
      <c r="K50" s="701"/>
      <c r="L50" s="701"/>
      <c r="M50" s="701"/>
      <c r="N50" s="701"/>
      <c r="O50" s="701"/>
      <c r="P50" s="701"/>
      <c r="Q50" s="682"/>
      <c r="R50" s="127"/>
      <c r="S50" s="123"/>
      <c r="T50" s="123"/>
      <c r="U50" s="126"/>
      <c r="V50" s="126"/>
      <c r="W50" s="126"/>
      <c r="X50" s="126"/>
      <c r="Y50" s="126"/>
      <c r="Z50" s="123"/>
      <c r="AA50" s="123"/>
      <c r="AB50" s="123"/>
      <c r="AC50" s="123"/>
      <c r="AD50" s="123"/>
      <c r="AE50" s="123"/>
      <c r="AF50" s="125"/>
      <c r="AG50" s="125"/>
    </row>
    <row r="51" spans="1:33" s="121" customFormat="1" x14ac:dyDescent="0.4">
      <c r="A51" s="104"/>
      <c r="B51" s="104"/>
      <c r="C51" s="120"/>
      <c r="D51" s="119"/>
      <c r="E51" s="118"/>
      <c r="F51" s="681" t="s">
        <v>127</v>
      </c>
      <c r="G51" s="682"/>
      <c r="H51" s="681" t="s">
        <v>126</v>
      </c>
      <c r="I51" s="682"/>
      <c r="J51" s="681" t="s">
        <v>125</v>
      </c>
      <c r="K51" s="682"/>
      <c r="L51" s="681" t="s">
        <v>124</v>
      </c>
      <c r="M51" s="682"/>
      <c r="N51" s="681" t="s">
        <v>123</v>
      </c>
      <c r="O51" s="682"/>
      <c r="P51" s="681" t="s">
        <v>122</v>
      </c>
      <c r="Q51" s="682"/>
      <c r="R51" s="104"/>
      <c r="S51" s="104"/>
      <c r="T51" s="104"/>
      <c r="U51" s="124"/>
      <c r="V51" s="124"/>
      <c r="W51" s="124"/>
      <c r="X51" s="124"/>
      <c r="Y51" s="124"/>
      <c r="Z51" s="123"/>
      <c r="AA51" s="123"/>
      <c r="AB51" s="123"/>
      <c r="AC51" s="123"/>
      <c r="AD51" s="123"/>
      <c r="AE51" s="123"/>
      <c r="AF51" s="122"/>
      <c r="AG51" s="122"/>
    </row>
    <row r="52" spans="1:33" x14ac:dyDescent="0.4">
      <c r="B52" s="104"/>
      <c r="C52" s="681" t="s">
        <v>121</v>
      </c>
      <c r="D52" s="701"/>
      <c r="E52" s="682"/>
      <c r="F52" s="683">
        <f>SUM(F53:G54)</f>
        <v>0</v>
      </c>
      <c r="G52" s="684"/>
      <c r="H52" s="683">
        <f>SUM(H53:I54)</f>
        <v>0</v>
      </c>
      <c r="I52" s="684"/>
      <c r="J52" s="683">
        <f>SUM(J53:K54)</f>
        <v>0</v>
      </c>
      <c r="K52" s="684"/>
      <c r="L52" s="683">
        <f>SUM(L53:M54)</f>
        <v>0</v>
      </c>
      <c r="M52" s="684"/>
      <c r="N52" s="683">
        <f>SUM(N53:O54)</f>
        <v>0</v>
      </c>
      <c r="O52" s="684"/>
      <c r="P52" s="683">
        <f>SUM(F52:O52)</f>
        <v>0</v>
      </c>
      <c r="Q52" s="684"/>
      <c r="R52" s="104"/>
    </row>
    <row r="53" spans="1:33" x14ac:dyDescent="0.4">
      <c r="B53" s="104"/>
      <c r="C53" s="698" t="s">
        <v>113</v>
      </c>
      <c r="D53" s="699"/>
      <c r="E53" s="700"/>
      <c r="F53" s="685"/>
      <c r="G53" s="686"/>
      <c r="H53" s="685"/>
      <c r="I53" s="686"/>
      <c r="J53" s="685"/>
      <c r="K53" s="686"/>
      <c r="L53" s="685"/>
      <c r="M53" s="686"/>
      <c r="N53" s="685"/>
      <c r="O53" s="686"/>
      <c r="P53" s="683">
        <f>SUM(F53:O53)</f>
        <v>0</v>
      </c>
      <c r="Q53" s="684"/>
      <c r="R53" s="104"/>
    </row>
    <row r="54" spans="1:33" x14ac:dyDescent="0.4">
      <c r="B54" s="104"/>
      <c r="C54" s="698" t="s">
        <v>112</v>
      </c>
      <c r="D54" s="699"/>
      <c r="E54" s="700"/>
      <c r="F54" s="685"/>
      <c r="G54" s="686"/>
      <c r="H54" s="685"/>
      <c r="I54" s="686"/>
      <c r="J54" s="685"/>
      <c r="K54" s="686"/>
      <c r="L54" s="685"/>
      <c r="M54" s="686"/>
      <c r="N54" s="685"/>
      <c r="O54" s="686"/>
      <c r="P54" s="683">
        <f>SUM(F54:O54)</f>
        <v>0</v>
      </c>
      <c r="Q54" s="684"/>
      <c r="R54" s="104"/>
    </row>
    <row r="55" spans="1:33" x14ac:dyDescent="0.4">
      <c r="B55" s="104"/>
      <c r="C55" s="698" t="s">
        <v>120</v>
      </c>
      <c r="D55" s="699"/>
      <c r="E55" s="700"/>
      <c r="F55" s="696"/>
      <c r="G55" s="697"/>
      <c r="H55" s="683">
        <f>F57-F59</f>
        <v>0</v>
      </c>
      <c r="I55" s="684"/>
      <c r="J55" s="683">
        <f>H57-H59</f>
        <v>0</v>
      </c>
      <c r="K55" s="684"/>
      <c r="L55" s="683">
        <f>J57-J59</f>
        <v>0</v>
      </c>
      <c r="M55" s="684"/>
      <c r="N55" s="683">
        <f>L57-L59</f>
        <v>0</v>
      </c>
      <c r="O55" s="684"/>
      <c r="P55" s="683"/>
      <c r="Q55" s="684"/>
      <c r="R55" s="104"/>
    </row>
    <row r="56" spans="1:33" x14ac:dyDescent="0.4">
      <c r="B56" s="104"/>
      <c r="C56" s="120"/>
      <c r="D56" s="119"/>
      <c r="E56" s="118"/>
      <c r="F56" s="117"/>
      <c r="G56" s="116"/>
      <c r="H56" s="117"/>
      <c r="I56" s="116"/>
      <c r="J56" s="117"/>
      <c r="K56" s="116"/>
      <c r="L56" s="117"/>
      <c r="M56" s="116"/>
      <c r="N56" s="117"/>
      <c r="O56" s="116"/>
      <c r="P56" s="117"/>
      <c r="Q56" s="116"/>
      <c r="R56" s="104"/>
    </row>
    <row r="57" spans="1:33" x14ac:dyDescent="0.4">
      <c r="B57" s="104"/>
      <c r="C57" s="681" t="s">
        <v>119</v>
      </c>
      <c r="D57" s="701"/>
      <c r="E57" s="682"/>
      <c r="F57" s="683">
        <f>SUM(F53:G55)</f>
        <v>0</v>
      </c>
      <c r="G57" s="684"/>
      <c r="H57" s="683">
        <f>SUM(H53:I55)</f>
        <v>0</v>
      </c>
      <c r="I57" s="684"/>
      <c r="J57" s="683">
        <f>SUM(J53:K55)</f>
        <v>0</v>
      </c>
      <c r="K57" s="684"/>
      <c r="L57" s="683">
        <f>SUM(L53:M55)</f>
        <v>0</v>
      </c>
      <c r="M57" s="684"/>
      <c r="N57" s="683">
        <f>SUM(N53:O55)</f>
        <v>0</v>
      </c>
      <c r="O57" s="684"/>
      <c r="P57" s="683"/>
      <c r="Q57" s="684"/>
      <c r="R57" s="104"/>
    </row>
    <row r="58" spans="1:33" x14ac:dyDescent="0.4">
      <c r="B58" s="104"/>
      <c r="C58" s="120"/>
      <c r="D58" s="119"/>
      <c r="E58" s="118"/>
      <c r="F58" s="117"/>
      <c r="G58" s="116"/>
      <c r="H58" s="117"/>
      <c r="I58" s="116"/>
      <c r="J58" s="117"/>
      <c r="K58" s="116"/>
      <c r="L58" s="117"/>
      <c r="M58" s="116"/>
      <c r="N58" s="117"/>
      <c r="O58" s="116"/>
      <c r="P58" s="117"/>
      <c r="Q58" s="116"/>
      <c r="R58" s="104"/>
    </row>
    <row r="59" spans="1:33" x14ac:dyDescent="0.4">
      <c r="B59" s="104"/>
      <c r="C59" s="681" t="s">
        <v>118</v>
      </c>
      <c r="D59" s="701"/>
      <c r="E59" s="682"/>
      <c r="F59" s="683">
        <f>SUM(F60,F63)</f>
        <v>0</v>
      </c>
      <c r="G59" s="684"/>
      <c r="H59" s="683">
        <f>SUM(H60,H63)</f>
        <v>0</v>
      </c>
      <c r="I59" s="684"/>
      <c r="J59" s="683">
        <f>SUM(J60,J63)</f>
        <v>0</v>
      </c>
      <c r="K59" s="684"/>
      <c r="L59" s="683">
        <f>SUM(L60,L63)</f>
        <v>0</v>
      </c>
      <c r="M59" s="684"/>
      <c r="N59" s="683">
        <f>SUM(N60,N63)</f>
        <v>0</v>
      </c>
      <c r="O59" s="684"/>
      <c r="P59" s="683">
        <f t="shared" ref="P59:P65" si="0">SUM(F59:O59)</f>
        <v>0</v>
      </c>
      <c r="Q59" s="684"/>
      <c r="R59" s="104"/>
    </row>
    <row r="60" spans="1:33" ht="13.5" customHeight="1" x14ac:dyDescent="0.4">
      <c r="B60" s="104"/>
      <c r="C60" s="702" t="s">
        <v>117</v>
      </c>
      <c r="D60" s="705" t="s">
        <v>115</v>
      </c>
      <c r="E60" s="705"/>
      <c r="F60" s="690">
        <f>SUM(F61:F62)</f>
        <v>0</v>
      </c>
      <c r="G60" s="691"/>
      <c r="H60" s="690">
        <f>SUM(G61:H61,H62)</f>
        <v>0</v>
      </c>
      <c r="I60" s="684"/>
      <c r="J60" s="690">
        <f>SUM(I61:J61,J62)</f>
        <v>0</v>
      </c>
      <c r="K60" s="684"/>
      <c r="L60" s="690">
        <f>SUM(K61:L61,L62)</f>
        <v>0</v>
      </c>
      <c r="M60" s="684"/>
      <c r="N60" s="690">
        <f>SUM(M61:N61,N62)</f>
        <v>0</v>
      </c>
      <c r="O60" s="684"/>
      <c r="P60" s="690">
        <f t="shared" si="0"/>
        <v>0</v>
      </c>
      <c r="Q60" s="691"/>
      <c r="R60" s="104"/>
    </row>
    <row r="61" spans="1:33" x14ac:dyDescent="0.4">
      <c r="B61" s="104"/>
      <c r="C61" s="703"/>
      <c r="D61" s="706" t="s">
        <v>114</v>
      </c>
      <c r="E61" s="115" t="s">
        <v>113</v>
      </c>
      <c r="F61" s="114"/>
      <c r="G61" s="112"/>
      <c r="H61" s="113"/>
      <c r="I61" s="112"/>
      <c r="J61" s="113"/>
      <c r="K61" s="112"/>
      <c r="L61" s="113"/>
      <c r="M61" s="112"/>
      <c r="N61" s="113"/>
      <c r="O61" s="688"/>
      <c r="P61" s="692">
        <f t="shared" si="0"/>
        <v>0</v>
      </c>
      <c r="Q61" s="693"/>
      <c r="R61" s="104"/>
    </row>
    <row r="62" spans="1:33" x14ac:dyDescent="0.4">
      <c r="B62" s="104"/>
      <c r="C62" s="704"/>
      <c r="D62" s="707"/>
      <c r="E62" s="110" t="s">
        <v>112</v>
      </c>
      <c r="F62" s="109"/>
      <c r="G62" s="108"/>
      <c r="H62" s="107"/>
      <c r="I62" s="108"/>
      <c r="J62" s="107"/>
      <c r="K62" s="108"/>
      <c r="L62" s="107"/>
      <c r="M62" s="108"/>
      <c r="N62" s="107"/>
      <c r="O62" s="689"/>
      <c r="P62" s="694">
        <f t="shared" si="0"/>
        <v>0</v>
      </c>
      <c r="Q62" s="695"/>
      <c r="R62" s="104"/>
    </row>
    <row r="63" spans="1:33" x14ac:dyDescent="0.4">
      <c r="B63" s="104"/>
      <c r="C63" s="702" t="s">
        <v>116</v>
      </c>
      <c r="D63" s="705" t="s">
        <v>115</v>
      </c>
      <c r="E63" s="705"/>
      <c r="F63" s="690">
        <f>SUM(F64:F65)</f>
        <v>0</v>
      </c>
      <c r="G63" s="691"/>
      <c r="H63" s="690">
        <f>SUM(G64:H64,H65)</f>
        <v>0</v>
      </c>
      <c r="I63" s="684"/>
      <c r="J63" s="690">
        <f>SUM(I64:J64,J65)</f>
        <v>0</v>
      </c>
      <c r="K63" s="684"/>
      <c r="L63" s="690">
        <f>SUM(K64:L64,L65)</f>
        <v>0</v>
      </c>
      <c r="M63" s="684"/>
      <c r="N63" s="690">
        <f>SUM(M64:N64,N65)</f>
        <v>0</v>
      </c>
      <c r="O63" s="684"/>
      <c r="P63" s="690">
        <f t="shared" si="0"/>
        <v>0</v>
      </c>
      <c r="Q63" s="691"/>
      <c r="R63" s="104"/>
    </row>
    <row r="64" spans="1:33" x14ac:dyDescent="0.4">
      <c r="B64" s="104"/>
      <c r="C64" s="703"/>
      <c r="D64" s="706" t="s">
        <v>114</v>
      </c>
      <c r="E64" s="115" t="s">
        <v>113</v>
      </c>
      <c r="F64" s="114"/>
      <c r="G64" s="112"/>
      <c r="H64" s="113"/>
      <c r="I64" s="112"/>
      <c r="J64" s="113"/>
      <c r="K64" s="112"/>
      <c r="L64" s="113"/>
      <c r="M64" s="112"/>
      <c r="N64" s="111"/>
      <c r="O64" s="688"/>
      <c r="P64" s="692">
        <f t="shared" si="0"/>
        <v>0</v>
      </c>
      <c r="Q64" s="693"/>
      <c r="R64" s="104"/>
    </row>
    <row r="65" spans="2:18" x14ac:dyDescent="0.4">
      <c r="B65" s="104"/>
      <c r="C65" s="704"/>
      <c r="D65" s="707"/>
      <c r="E65" s="110" t="s">
        <v>112</v>
      </c>
      <c r="F65" s="109"/>
      <c r="G65" s="108"/>
      <c r="H65" s="107"/>
      <c r="I65" s="108"/>
      <c r="J65" s="107"/>
      <c r="K65" s="108"/>
      <c r="L65" s="107"/>
      <c r="M65" s="108"/>
      <c r="N65" s="107"/>
      <c r="O65" s="689"/>
      <c r="P65" s="694">
        <f t="shared" si="0"/>
        <v>0</v>
      </c>
      <c r="Q65" s="695"/>
      <c r="R65" s="104"/>
    </row>
    <row r="66" spans="2:18" x14ac:dyDescent="0.4">
      <c r="B66" s="104"/>
      <c r="C66" s="104"/>
      <c r="D66" s="104"/>
      <c r="E66" s="104"/>
      <c r="F66" s="104"/>
      <c r="G66" s="106"/>
      <c r="H66" s="106"/>
      <c r="I66" s="105"/>
      <c r="J66" s="105"/>
      <c r="K66" s="105"/>
      <c r="L66" s="105"/>
      <c r="M66" s="105"/>
      <c r="N66" s="105"/>
      <c r="O66" s="105"/>
      <c r="P66" s="105"/>
      <c r="Q66" s="105"/>
      <c r="R66" s="104"/>
    </row>
    <row r="67" spans="2:18" x14ac:dyDescent="0.4">
      <c r="B67" s="104"/>
      <c r="C67" s="104"/>
      <c r="D67" s="104"/>
      <c r="E67" s="104"/>
      <c r="F67" s="104"/>
      <c r="G67" s="106"/>
      <c r="H67" s="106"/>
      <c r="I67" s="105"/>
      <c r="J67" s="105"/>
      <c r="K67" s="105"/>
      <c r="L67" s="105"/>
      <c r="M67" s="105"/>
      <c r="N67" s="105"/>
      <c r="O67" s="105"/>
      <c r="P67" s="105"/>
      <c r="Q67" s="105"/>
      <c r="R67" s="104"/>
    </row>
    <row r="68" spans="2:18" x14ac:dyDescent="0.4">
      <c r="B68" s="104"/>
      <c r="C68" s="104"/>
      <c r="D68" s="104"/>
      <c r="E68" s="104"/>
      <c r="F68" s="104"/>
      <c r="G68" s="106"/>
      <c r="H68" s="106"/>
      <c r="I68" s="105"/>
      <c r="J68" s="105"/>
      <c r="K68" s="105"/>
      <c r="L68" s="105"/>
      <c r="M68" s="105"/>
      <c r="N68" s="105"/>
      <c r="O68" s="105"/>
      <c r="P68" s="105"/>
      <c r="Q68" s="105"/>
      <c r="R68" s="104"/>
    </row>
  </sheetData>
  <sheetProtection insertRows="0" deleteRows="0" autoFilter="0"/>
  <mergeCells count="224">
    <mergeCell ref="C7:F7"/>
    <mergeCell ref="M15:N15"/>
    <mergeCell ref="M16:N16"/>
    <mergeCell ref="O15:Q15"/>
    <mergeCell ref="O16:Q16"/>
    <mergeCell ref="C28:F28"/>
    <mergeCell ref="G15:H15"/>
    <mergeCell ref="C40:Q40"/>
    <mergeCell ref="C15:F15"/>
    <mergeCell ref="C16:F16"/>
    <mergeCell ref="C17:F17"/>
    <mergeCell ref="C18:F18"/>
    <mergeCell ref="C19:F19"/>
    <mergeCell ref="C22:F22"/>
    <mergeCell ref="C23:F23"/>
    <mergeCell ref="C24:F24"/>
    <mergeCell ref="C25:F25"/>
    <mergeCell ref="G19:H19"/>
    <mergeCell ref="I19:J19"/>
    <mergeCell ref="C14:Q14"/>
    <mergeCell ref="C21:Q21"/>
    <mergeCell ref="K7:Q10"/>
    <mergeCell ref="C33:Q33"/>
    <mergeCell ref="C26:F26"/>
    <mergeCell ref="C27:F27"/>
    <mergeCell ref="K15:L15"/>
    <mergeCell ref="K16:L16"/>
    <mergeCell ref="O22:Q22"/>
    <mergeCell ref="O23:Q23"/>
    <mergeCell ref="O24:Q24"/>
    <mergeCell ref="I15:J15"/>
    <mergeCell ref="G16:H16"/>
    <mergeCell ref="I16:J16"/>
    <mergeCell ref="G17:H17"/>
    <mergeCell ref="I17:J17"/>
    <mergeCell ref="G18:H18"/>
    <mergeCell ref="I18:J18"/>
    <mergeCell ref="K18:L18"/>
    <mergeCell ref="M18:N18"/>
    <mergeCell ref="K19:L19"/>
    <mergeCell ref="M19:N19"/>
    <mergeCell ref="K22:L22"/>
    <mergeCell ref="M22:N22"/>
    <mergeCell ref="G22:H22"/>
    <mergeCell ref="I22:J22"/>
    <mergeCell ref="G23:H23"/>
    <mergeCell ref="I23:J23"/>
    <mergeCell ref="G24:H24"/>
    <mergeCell ref="O17:Q17"/>
    <mergeCell ref="O18:Q18"/>
    <mergeCell ref="O19:Q19"/>
    <mergeCell ref="K17:L17"/>
    <mergeCell ref="M17:N17"/>
    <mergeCell ref="I24:J24"/>
    <mergeCell ref="K24:L24"/>
    <mergeCell ref="M24:N24"/>
    <mergeCell ref="G25:H25"/>
    <mergeCell ref="I25:J25"/>
    <mergeCell ref="K25:L25"/>
    <mergeCell ref="M25:N25"/>
    <mergeCell ref="O25:Q25"/>
    <mergeCell ref="K23:L23"/>
    <mergeCell ref="M23:N23"/>
    <mergeCell ref="G26:H26"/>
    <mergeCell ref="I26:J26"/>
    <mergeCell ref="K26:L26"/>
    <mergeCell ref="M26:N26"/>
    <mergeCell ref="G27:H27"/>
    <mergeCell ref="I27:J27"/>
    <mergeCell ref="K27:L27"/>
    <mergeCell ref="M27:N27"/>
    <mergeCell ref="O28:Q28"/>
    <mergeCell ref="O26:Q26"/>
    <mergeCell ref="O27:Q27"/>
    <mergeCell ref="G28:H28"/>
    <mergeCell ref="I28:J28"/>
    <mergeCell ref="K28:L28"/>
    <mergeCell ref="M28:N28"/>
    <mergeCell ref="C34:F34"/>
    <mergeCell ref="G34:H34"/>
    <mergeCell ref="I34:J34"/>
    <mergeCell ref="K34:L34"/>
    <mergeCell ref="M34:N34"/>
    <mergeCell ref="O34:Q34"/>
    <mergeCell ref="C35:F35"/>
    <mergeCell ref="G35:H35"/>
    <mergeCell ref="I35:J35"/>
    <mergeCell ref="K35:L35"/>
    <mergeCell ref="M35:N35"/>
    <mergeCell ref="O35:Q35"/>
    <mergeCell ref="O37:Q37"/>
    <mergeCell ref="C36:F36"/>
    <mergeCell ref="G36:H36"/>
    <mergeCell ref="I36:J36"/>
    <mergeCell ref="K36:L36"/>
    <mergeCell ref="M36:N36"/>
    <mergeCell ref="G38:H38"/>
    <mergeCell ref="I38:J38"/>
    <mergeCell ref="K38:L38"/>
    <mergeCell ref="M38:N38"/>
    <mergeCell ref="O36:Q36"/>
    <mergeCell ref="C37:F37"/>
    <mergeCell ref="G37:H37"/>
    <mergeCell ref="I37:J37"/>
    <mergeCell ref="K37:L37"/>
    <mergeCell ref="M37:N37"/>
    <mergeCell ref="C42:F42"/>
    <mergeCell ref="G42:H42"/>
    <mergeCell ref="I42:J42"/>
    <mergeCell ref="K42:L42"/>
    <mergeCell ref="M42:N42"/>
    <mergeCell ref="O38:Q38"/>
    <mergeCell ref="C41:F41"/>
    <mergeCell ref="G41:H41"/>
    <mergeCell ref="I41:J41"/>
    <mergeCell ref="K41:L41"/>
    <mergeCell ref="M41:N41"/>
    <mergeCell ref="O41:Q41"/>
    <mergeCell ref="C38:F38"/>
    <mergeCell ref="O42:Q42"/>
    <mergeCell ref="O44:Q44"/>
    <mergeCell ref="C45:F45"/>
    <mergeCell ref="G45:H45"/>
    <mergeCell ref="I45:J45"/>
    <mergeCell ref="K45:L45"/>
    <mergeCell ref="C43:F43"/>
    <mergeCell ref="G43:H43"/>
    <mergeCell ref="I43:J43"/>
    <mergeCell ref="K43:L43"/>
    <mergeCell ref="M43:N43"/>
    <mergeCell ref="O43:Q43"/>
    <mergeCell ref="C44:F44"/>
    <mergeCell ref="G44:H44"/>
    <mergeCell ref="I44:J44"/>
    <mergeCell ref="K44:L44"/>
    <mergeCell ref="M44:N44"/>
    <mergeCell ref="M45:N45"/>
    <mergeCell ref="O45:Q45"/>
    <mergeCell ref="C46:F46"/>
    <mergeCell ref="G46:H46"/>
    <mergeCell ref="I46:J46"/>
    <mergeCell ref="K46:L46"/>
    <mergeCell ref="M46:N46"/>
    <mergeCell ref="C50:Q50"/>
    <mergeCell ref="O46:Q46"/>
    <mergeCell ref="C47:F47"/>
    <mergeCell ref="G47:H47"/>
    <mergeCell ref="I47:J47"/>
    <mergeCell ref="K47:L47"/>
    <mergeCell ref="M47:N47"/>
    <mergeCell ref="O47:Q47"/>
    <mergeCell ref="F59:G59"/>
    <mergeCell ref="F60:G60"/>
    <mergeCell ref="H59:I59"/>
    <mergeCell ref="J53:K53"/>
    <mergeCell ref="L53:M53"/>
    <mergeCell ref="C59:E59"/>
    <mergeCell ref="C63:C65"/>
    <mergeCell ref="D63:E63"/>
    <mergeCell ref="D64:D65"/>
    <mergeCell ref="F63:G63"/>
    <mergeCell ref="C60:C62"/>
    <mergeCell ref="C57:E57"/>
    <mergeCell ref="F57:G57"/>
    <mergeCell ref="J57:K57"/>
    <mergeCell ref="L57:M57"/>
    <mergeCell ref="D60:E60"/>
    <mergeCell ref="D61:D62"/>
    <mergeCell ref="C53:E53"/>
    <mergeCell ref="H63:I63"/>
    <mergeCell ref="J63:K63"/>
    <mergeCell ref="L63:M63"/>
    <mergeCell ref="H57:I57"/>
    <mergeCell ref="H51:I51"/>
    <mergeCell ref="H52:I52"/>
    <mergeCell ref="F52:G52"/>
    <mergeCell ref="F55:G55"/>
    <mergeCell ref="C54:E54"/>
    <mergeCell ref="F53:G53"/>
    <mergeCell ref="N55:O55"/>
    <mergeCell ref="C55:E55"/>
    <mergeCell ref="F51:G51"/>
    <mergeCell ref="C52:E52"/>
    <mergeCell ref="L51:M51"/>
    <mergeCell ref="N51:O51"/>
    <mergeCell ref="H53:I53"/>
    <mergeCell ref="N53:O53"/>
    <mergeCell ref="H55:I55"/>
    <mergeCell ref="J55:K55"/>
    <mergeCell ref="L55:M55"/>
    <mergeCell ref="B4:R4"/>
    <mergeCell ref="O64:O65"/>
    <mergeCell ref="O61:O62"/>
    <mergeCell ref="J59:K59"/>
    <mergeCell ref="L59:M59"/>
    <mergeCell ref="N59:O59"/>
    <mergeCell ref="P59:Q59"/>
    <mergeCell ref="P63:Q63"/>
    <mergeCell ref="H60:I60"/>
    <mergeCell ref="J60:K60"/>
    <mergeCell ref="L60:M60"/>
    <mergeCell ref="N60:O60"/>
    <mergeCell ref="P60:Q60"/>
    <mergeCell ref="P64:Q64"/>
    <mergeCell ref="P65:Q65"/>
    <mergeCell ref="P61:Q61"/>
    <mergeCell ref="P62:Q62"/>
    <mergeCell ref="P55:Q55"/>
    <mergeCell ref="P57:Q57"/>
    <mergeCell ref="F54:G54"/>
    <mergeCell ref="H54:I54"/>
    <mergeCell ref="J54:K54"/>
    <mergeCell ref="N63:O63"/>
    <mergeCell ref="N57:O57"/>
    <mergeCell ref="P51:Q51"/>
    <mergeCell ref="J51:K51"/>
    <mergeCell ref="P53:Q53"/>
    <mergeCell ref="P52:Q52"/>
    <mergeCell ref="N52:O52"/>
    <mergeCell ref="L52:M52"/>
    <mergeCell ref="J52:K52"/>
    <mergeCell ref="L54:M54"/>
    <mergeCell ref="N54:O54"/>
    <mergeCell ref="P54:Q54"/>
  </mergeCells>
  <phoneticPr fontId="3"/>
  <printOptions horizontalCentered="1"/>
  <pageMargins left="0.70866141732283472" right="0.70866141732283472" top="0.39370078740157483" bottom="0.39370078740157483" header="0.31496062992125984" footer="0"/>
  <pageSetup paperSize="9" fitToHeight="0" orientation="portrait" blackAndWhite="1"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R120"/>
  <sheetViews>
    <sheetView showGridLines="0" view="pageBreakPreview" zoomScale="70" zoomScaleNormal="70" zoomScaleSheetLayoutView="70" workbookViewId="0">
      <selection activeCell="P5" sqref="P5:P6"/>
    </sheetView>
  </sheetViews>
  <sheetFormatPr defaultRowHeight="13.5" outlineLevelRow="1" x14ac:dyDescent="0.4"/>
  <cols>
    <col min="1" max="1" width="2.5" style="1" customWidth="1"/>
    <col min="2" max="2" width="3" style="1" customWidth="1"/>
    <col min="3" max="3" width="4.125" style="1" customWidth="1"/>
    <col min="4" max="5" width="4.625" style="1" customWidth="1"/>
    <col min="6" max="6" width="6" style="4" customWidth="1"/>
    <col min="7" max="7" width="4.625" style="4" customWidth="1"/>
    <col min="8" max="8" width="41.625" style="4" customWidth="1"/>
    <col min="9" max="9" width="7.625" style="3" customWidth="1"/>
    <col min="10" max="10" width="10.25" style="3" customWidth="1"/>
    <col min="11" max="11" width="8" style="2" customWidth="1"/>
    <col min="12" max="12" width="30.375" style="2" customWidth="1"/>
    <col min="13" max="15" width="4.375" style="1" customWidth="1"/>
    <col min="16" max="16" width="10" style="1" bestFit="1" customWidth="1"/>
    <col min="17" max="17" width="25.125" style="1" bestFit="1" customWidth="1"/>
    <col min="18" max="18" width="76.75" style="1" bestFit="1" customWidth="1"/>
    <col min="19" max="16384" width="9" style="1"/>
  </cols>
  <sheetData>
    <row r="1" spans="1:16" s="42" customFormat="1" ht="50.25" customHeight="1" x14ac:dyDescent="0.3">
      <c r="A1" s="43"/>
      <c r="B1" s="43"/>
      <c r="C1" s="723" t="s">
        <v>188</v>
      </c>
      <c r="D1" s="723"/>
      <c r="E1" s="723"/>
      <c r="F1" s="723"/>
      <c r="G1" s="723"/>
      <c r="H1" s="723"/>
      <c r="I1" s="723"/>
      <c r="J1" s="723"/>
      <c r="K1" s="723"/>
      <c r="L1" s="723"/>
      <c r="M1" s="723"/>
      <c r="N1" s="723"/>
      <c r="O1" s="723"/>
      <c r="P1" s="723"/>
    </row>
    <row r="2" spans="1:16" s="42" customFormat="1" ht="29.25" customHeight="1" x14ac:dyDescent="0.15">
      <c r="A2" s="43"/>
      <c r="B2" s="43"/>
      <c r="C2" s="533" t="s">
        <v>544</v>
      </c>
      <c r="D2" s="533"/>
      <c r="E2" s="533"/>
      <c r="F2" s="533"/>
      <c r="G2" s="533"/>
      <c r="H2" s="533"/>
      <c r="I2" s="533"/>
      <c r="J2" s="533"/>
      <c r="K2" s="533"/>
      <c r="L2" s="533"/>
      <c r="M2" s="43"/>
    </row>
    <row r="3" spans="1:16" s="42" customFormat="1" ht="27" customHeight="1" x14ac:dyDescent="0.2">
      <c r="A3" s="43"/>
      <c r="B3" s="43"/>
      <c r="C3" s="666" t="str">
        <f>基礎データ!D9&amp;基礎データ!E9&amp;基礎データ!F9</f>
        <v>令和△年度</v>
      </c>
      <c r="D3" s="666"/>
      <c r="E3" s="666"/>
      <c r="F3" s="666"/>
      <c r="G3" s="666"/>
      <c r="H3" s="673" t="str">
        <f>"多面的機能支払交付金　"&amp;基礎データ!D12</f>
        <v>多面的機能支払交付金　○○○○活動組織</v>
      </c>
      <c r="I3" s="673"/>
      <c r="J3" s="673"/>
      <c r="K3" s="673"/>
      <c r="L3" s="436" t="s">
        <v>562</v>
      </c>
      <c r="M3" s="43"/>
    </row>
    <row r="4" spans="1:16" s="94" customFormat="1" x14ac:dyDescent="0.15">
      <c r="A4" s="95"/>
      <c r="B4" s="95"/>
      <c r="C4" s="99"/>
      <c r="D4" s="96"/>
      <c r="E4" s="96"/>
      <c r="F4" s="97"/>
      <c r="G4" s="98"/>
      <c r="H4" s="98"/>
      <c r="I4" s="97"/>
      <c r="J4" s="97"/>
      <c r="K4" s="96"/>
      <c r="L4" s="96"/>
      <c r="M4" s="95"/>
    </row>
    <row r="5" spans="1:16" s="42" customFormat="1" ht="18.75" x14ac:dyDescent="0.15">
      <c r="A5" s="43"/>
      <c r="B5" s="43"/>
      <c r="C5" s="86" t="s">
        <v>109</v>
      </c>
      <c r="D5" s="57"/>
      <c r="E5" s="57"/>
      <c r="F5" s="58"/>
      <c r="G5" s="59"/>
      <c r="H5" s="59"/>
      <c r="I5" s="58"/>
      <c r="J5" s="58"/>
      <c r="K5" s="57"/>
      <c r="L5" s="57"/>
      <c r="M5" s="43"/>
      <c r="N5" s="94"/>
    </row>
    <row r="6" spans="1:16" s="87" customFormat="1" ht="17.25" customHeight="1" x14ac:dyDescent="0.2">
      <c r="A6" s="88"/>
      <c r="B6" s="88"/>
      <c r="C6" s="538" t="s">
        <v>47</v>
      </c>
      <c r="D6" s="539"/>
      <c r="E6" s="539"/>
      <c r="F6" s="667" t="s">
        <v>83</v>
      </c>
      <c r="G6" s="668"/>
      <c r="H6" s="669"/>
      <c r="I6" s="538" t="s">
        <v>169</v>
      </c>
      <c r="J6" s="539"/>
      <c r="K6" s="539"/>
      <c r="L6" s="540"/>
      <c r="M6" s="88"/>
    </row>
    <row r="7" spans="1:16" s="87" customFormat="1" ht="17.25" x14ac:dyDescent="0.2">
      <c r="A7" s="88"/>
      <c r="B7" s="88"/>
      <c r="C7" s="548"/>
      <c r="D7" s="549"/>
      <c r="E7" s="549"/>
      <c r="F7" s="670"/>
      <c r="G7" s="671"/>
      <c r="H7" s="672"/>
      <c r="I7" s="644" t="s">
        <v>82</v>
      </c>
      <c r="J7" s="645"/>
      <c r="K7" s="541" t="s">
        <v>108</v>
      </c>
      <c r="L7" s="542"/>
      <c r="M7" s="93" t="s">
        <v>107</v>
      </c>
    </row>
    <row r="8" spans="1:16" s="87" customFormat="1" ht="21" customHeight="1" x14ac:dyDescent="0.2">
      <c r="A8" s="88"/>
      <c r="B8" s="88"/>
      <c r="C8" s="674" t="s">
        <v>106</v>
      </c>
      <c r="D8" s="675"/>
      <c r="E8" s="675"/>
      <c r="F8" s="85">
        <v>1</v>
      </c>
      <c r="G8" s="572" t="s">
        <v>105</v>
      </c>
      <c r="H8" s="573"/>
      <c r="I8" s="631"/>
      <c r="J8" s="632"/>
      <c r="K8" s="576"/>
      <c r="L8" s="577"/>
      <c r="M8" s="88"/>
    </row>
    <row r="9" spans="1:16" s="87" customFormat="1" ht="21" customHeight="1" x14ac:dyDescent="0.2">
      <c r="A9" s="88"/>
      <c r="B9" s="88"/>
      <c r="C9" s="676"/>
      <c r="D9" s="677"/>
      <c r="E9" s="677"/>
      <c r="F9" s="54">
        <v>2</v>
      </c>
      <c r="G9" s="678" t="s">
        <v>75</v>
      </c>
      <c r="H9" s="679"/>
      <c r="I9" s="636"/>
      <c r="J9" s="637"/>
      <c r="K9" s="650"/>
      <c r="L9" s="651"/>
      <c r="M9" s="88"/>
    </row>
    <row r="10" spans="1:16" s="90" customFormat="1" ht="21" customHeight="1" x14ac:dyDescent="0.4">
      <c r="A10" s="91"/>
      <c r="B10" s="91"/>
      <c r="C10" s="646" t="s">
        <v>74</v>
      </c>
      <c r="D10" s="647"/>
      <c r="E10" s="647"/>
      <c r="F10" s="66">
        <v>3</v>
      </c>
      <c r="G10" s="680" t="s">
        <v>104</v>
      </c>
      <c r="H10" s="606"/>
      <c r="I10" s="648"/>
      <c r="J10" s="649"/>
      <c r="K10" s="560"/>
      <c r="L10" s="561"/>
      <c r="M10" s="91"/>
    </row>
    <row r="11" spans="1:16" s="90" customFormat="1" ht="21" customHeight="1" x14ac:dyDescent="0.4">
      <c r="A11" s="91"/>
      <c r="B11" s="91"/>
      <c r="C11" s="661" t="s">
        <v>3</v>
      </c>
      <c r="D11" s="652" t="s">
        <v>103</v>
      </c>
      <c r="E11" s="653"/>
      <c r="F11" s="56">
        <v>4</v>
      </c>
      <c r="G11" s="664" t="s">
        <v>102</v>
      </c>
      <c r="H11" s="665"/>
      <c r="I11" s="631"/>
      <c r="J11" s="632"/>
      <c r="K11" s="576"/>
      <c r="L11" s="577"/>
      <c r="M11" s="91"/>
    </row>
    <row r="12" spans="1:16" s="90" customFormat="1" ht="21" customHeight="1" x14ac:dyDescent="0.4">
      <c r="A12" s="91"/>
      <c r="B12" s="91"/>
      <c r="C12" s="662"/>
      <c r="D12" s="654"/>
      <c r="E12" s="655"/>
      <c r="F12" s="84">
        <v>5</v>
      </c>
      <c r="G12" s="578" t="s">
        <v>101</v>
      </c>
      <c r="H12" s="579"/>
      <c r="I12" s="659"/>
      <c r="J12" s="660"/>
      <c r="K12" s="564"/>
      <c r="L12" s="565"/>
      <c r="M12" s="91"/>
    </row>
    <row r="13" spans="1:16" s="90" customFormat="1" ht="21" customHeight="1" x14ac:dyDescent="0.4">
      <c r="A13" s="91"/>
      <c r="B13" s="91"/>
      <c r="C13" s="662"/>
      <c r="D13" s="654"/>
      <c r="E13" s="655"/>
      <c r="F13" s="84">
        <v>6</v>
      </c>
      <c r="G13" s="578" t="s">
        <v>100</v>
      </c>
      <c r="H13" s="579"/>
      <c r="I13" s="659" t="s">
        <v>186</v>
      </c>
      <c r="J13" s="660"/>
      <c r="K13" s="564"/>
      <c r="L13" s="565"/>
      <c r="M13" s="91" t="s">
        <v>186</v>
      </c>
    </row>
    <row r="14" spans="1:16" s="90" customFormat="1" ht="21" customHeight="1" x14ac:dyDescent="0.4">
      <c r="A14" s="91"/>
      <c r="B14" s="91"/>
      <c r="C14" s="662"/>
      <c r="D14" s="654"/>
      <c r="E14" s="655"/>
      <c r="F14" s="84">
        <v>101</v>
      </c>
      <c r="G14" s="578" t="s">
        <v>99</v>
      </c>
      <c r="H14" s="579"/>
      <c r="I14" s="659" t="s">
        <v>186</v>
      </c>
      <c r="J14" s="660"/>
      <c r="K14" s="564"/>
      <c r="L14" s="565"/>
      <c r="M14" s="91" t="s">
        <v>186</v>
      </c>
    </row>
    <row r="15" spans="1:16" s="90" customFormat="1" ht="21" customHeight="1" x14ac:dyDescent="0.4">
      <c r="A15" s="91"/>
      <c r="B15" s="91"/>
      <c r="C15" s="662"/>
      <c r="D15" s="654"/>
      <c r="E15" s="655"/>
      <c r="F15" s="84">
        <v>102</v>
      </c>
      <c r="G15" s="578" t="s">
        <v>98</v>
      </c>
      <c r="H15" s="579"/>
      <c r="I15" s="659" t="s">
        <v>187</v>
      </c>
      <c r="J15" s="660"/>
      <c r="K15" s="564"/>
      <c r="L15" s="565"/>
      <c r="M15" s="91" t="s">
        <v>187</v>
      </c>
    </row>
    <row r="16" spans="1:16" s="90" customFormat="1" ht="21" customHeight="1" x14ac:dyDescent="0.4">
      <c r="A16" s="91"/>
      <c r="B16" s="91"/>
      <c r="C16" s="662"/>
      <c r="D16" s="654"/>
      <c r="E16" s="655"/>
      <c r="F16" s="84">
        <v>103</v>
      </c>
      <c r="G16" s="578" t="s">
        <v>97</v>
      </c>
      <c r="H16" s="579"/>
      <c r="I16" s="659" t="s">
        <v>187</v>
      </c>
      <c r="J16" s="660"/>
      <c r="K16" s="564"/>
      <c r="L16" s="565"/>
      <c r="M16" s="91" t="s">
        <v>187</v>
      </c>
    </row>
    <row r="17" spans="1:13" s="90" customFormat="1" ht="21" customHeight="1" x14ac:dyDescent="0.4">
      <c r="A17" s="91"/>
      <c r="B17" s="91"/>
      <c r="C17" s="662"/>
      <c r="D17" s="656"/>
      <c r="E17" s="657"/>
      <c r="F17" s="92">
        <v>104</v>
      </c>
      <c r="G17" s="578" t="s">
        <v>96</v>
      </c>
      <c r="H17" s="579"/>
      <c r="I17" s="659" t="s">
        <v>187</v>
      </c>
      <c r="J17" s="660"/>
      <c r="K17" s="650"/>
      <c r="L17" s="651"/>
      <c r="M17" s="91" t="s">
        <v>187</v>
      </c>
    </row>
    <row r="18" spans="1:13" s="87" customFormat="1" ht="21" customHeight="1" x14ac:dyDescent="0.2">
      <c r="A18" s="88"/>
      <c r="B18" s="88"/>
      <c r="C18" s="662"/>
      <c r="D18" s="652" t="s">
        <v>10</v>
      </c>
      <c r="E18" s="653"/>
      <c r="F18" s="56">
        <v>7</v>
      </c>
      <c r="G18" s="572" t="s">
        <v>95</v>
      </c>
      <c r="H18" s="573"/>
      <c r="I18" s="631"/>
      <c r="J18" s="632"/>
      <c r="K18" s="576"/>
      <c r="L18" s="577"/>
      <c r="M18" s="88"/>
    </row>
    <row r="19" spans="1:13" s="87" customFormat="1" ht="21" customHeight="1" x14ac:dyDescent="0.2">
      <c r="A19" s="88"/>
      <c r="B19" s="88"/>
      <c r="C19" s="662"/>
      <c r="D19" s="654"/>
      <c r="E19" s="655"/>
      <c r="F19" s="84">
        <v>8</v>
      </c>
      <c r="G19" s="578" t="s">
        <v>94</v>
      </c>
      <c r="H19" s="579"/>
      <c r="I19" s="659"/>
      <c r="J19" s="660"/>
      <c r="K19" s="564"/>
      <c r="L19" s="565"/>
      <c r="M19" s="88"/>
    </row>
    <row r="20" spans="1:13" s="87" customFormat="1" ht="21" customHeight="1" x14ac:dyDescent="0.2">
      <c r="A20" s="88"/>
      <c r="B20" s="88"/>
      <c r="C20" s="662"/>
      <c r="D20" s="656"/>
      <c r="E20" s="657"/>
      <c r="F20" s="84">
        <v>9</v>
      </c>
      <c r="G20" s="578" t="s">
        <v>93</v>
      </c>
      <c r="H20" s="579"/>
      <c r="I20" s="636" t="s">
        <v>186</v>
      </c>
      <c r="J20" s="637"/>
      <c r="K20" s="650"/>
      <c r="L20" s="651"/>
      <c r="M20" s="88" t="s">
        <v>186</v>
      </c>
    </row>
    <row r="21" spans="1:13" s="87" customFormat="1" ht="21" customHeight="1" x14ac:dyDescent="0.2">
      <c r="A21" s="88"/>
      <c r="B21" s="88"/>
      <c r="C21" s="662"/>
      <c r="D21" s="652" t="s">
        <v>7</v>
      </c>
      <c r="E21" s="653"/>
      <c r="F21" s="56">
        <v>10</v>
      </c>
      <c r="G21" s="572" t="s">
        <v>92</v>
      </c>
      <c r="H21" s="573"/>
      <c r="I21" s="631"/>
      <c r="J21" s="632"/>
      <c r="K21" s="576"/>
      <c r="L21" s="577"/>
      <c r="M21" s="88"/>
    </row>
    <row r="22" spans="1:13" s="87" customFormat="1" ht="21" customHeight="1" x14ac:dyDescent="0.2">
      <c r="A22" s="88"/>
      <c r="B22" s="88"/>
      <c r="C22" s="662"/>
      <c r="D22" s="654"/>
      <c r="E22" s="655"/>
      <c r="F22" s="84">
        <v>11</v>
      </c>
      <c r="G22" s="578" t="s">
        <v>91</v>
      </c>
      <c r="H22" s="579"/>
      <c r="I22" s="659" t="s">
        <v>186</v>
      </c>
      <c r="J22" s="660"/>
      <c r="K22" s="564"/>
      <c r="L22" s="565"/>
      <c r="M22" s="88" t="s">
        <v>186</v>
      </c>
    </row>
    <row r="23" spans="1:13" s="87" customFormat="1" ht="21" customHeight="1" x14ac:dyDescent="0.2">
      <c r="A23" s="88"/>
      <c r="B23" s="88"/>
      <c r="C23" s="662"/>
      <c r="D23" s="656"/>
      <c r="E23" s="657"/>
      <c r="F23" s="84">
        <v>12</v>
      </c>
      <c r="G23" s="578" t="s">
        <v>90</v>
      </c>
      <c r="H23" s="579"/>
      <c r="I23" s="636" t="s">
        <v>186</v>
      </c>
      <c r="J23" s="637"/>
      <c r="K23" s="650"/>
      <c r="L23" s="651"/>
      <c r="M23" s="88" t="s">
        <v>186</v>
      </c>
    </row>
    <row r="24" spans="1:13" s="87" customFormat="1" ht="21" customHeight="1" x14ac:dyDescent="0.2">
      <c r="A24" s="88"/>
      <c r="B24" s="88"/>
      <c r="C24" s="662"/>
      <c r="D24" s="652" t="s">
        <v>2</v>
      </c>
      <c r="E24" s="653"/>
      <c r="F24" s="56">
        <v>13</v>
      </c>
      <c r="G24" s="572" t="s">
        <v>89</v>
      </c>
      <c r="H24" s="573"/>
      <c r="I24" s="631" t="s">
        <v>183</v>
      </c>
      <c r="J24" s="632"/>
      <c r="K24" s="576"/>
      <c r="L24" s="577"/>
      <c r="M24" s="88"/>
    </row>
    <row r="25" spans="1:13" s="87" customFormat="1" ht="21" customHeight="1" x14ac:dyDescent="0.2">
      <c r="A25" s="88"/>
      <c r="B25" s="88"/>
      <c r="C25" s="662"/>
      <c r="D25" s="654"/>
      <c r="E25" s="655"/>
      <c r="F25" s="84">
        <v>14</v>
      </c>
      <c r="G25" s="578" t="s">
        <v>88</v>
      </c>
      <c r="H25" s="579"/>
      <c r="I25" s="659" t="s">
        <v>183</v>
      </c>
      <c r="J25" s="660"/>
      <c r="K25" s="564"/>
      <c r="L25" s="565"/>
      <c r="M25" s="88"/>
    </row>
    <row r="26" spans="1:13" s="87" customFormat="1" ht="21" customHeight="1" x14ac:dyDescent="0.2">
      <c r="A26" s="88"/>
      <c r="B26" s="88"/>
      <c r="C26" s="662"/>
      <c r="D26" s="656"/>
      <c r="E26" s="657"/>
      <c r="F26" s="84">
        <v>15</v>
      </c>
      <c r="G26" s="584" t="s">
        <v>87</v>
      </c>
      <c r="H26" s="658"/>
      <c r="I26" s="636" t="s">
        <v>183</v>
      </c>
      <c r="J26" s="637"/>
      <c r="K26" s="650"/>
      <c r="L26" s="651"/>
      <c r="M26" s="88"/>
    </row>
    <row r="27" spans="1:13" s="87" customFormat="1" ht="21" customHeight="1" x14ac:dyDescent="0.2">
      <c r="A27" s="88"/>
      <c r="B27" s="88"/>
      <c r="C27" s="663"/>
      <c r="D27" s="646" t="s">
        <v>86</v>
      </c>
      <c r="E27" s="647"/>
      <c r="F27" s="66">
        <v>16</v>
      </c>
      <c r="G27" s="556" t="s">
        <v>85</v>
      </c>
      <c r="H27" s="557"/>
      <c r="I27" s="648" t="s">
        <v>185</v>
      </c>
      <c r="J27" s="649"/>
      <c r="K27" s="560" t="s">
        <v>184</v>
      </c>
      <c r="L27" s="561"/>
      <c r="M27" s="88"/>
    </row>
    <row r="28" spans="1:13" s="87" customFormat="1" ht="21" customHeight="1" x14ac:dyDescent="0.2">
      <c r="A28" s="88"/>
      <c r="B28" s="88"/>
      <c r="C28" s="538" t="s">
        <v>31</v>
      </c>
      <c r="D28" s="539"/>
      <c r="E28" s="540"/>
      <c r="F28" s="50"/>
      <c r="G28" s="572" t="str">
        <f>IF(ISERROR(VLOOKUP(F28,$N$93:$R$99,5))=TRUE,"",VLOOKUP(F28,$N$93:$R$99,5))</f>
        <v/>
      </c>
      <c r="H28" s="573"/>
      <c r="I28" s="631"/>
      <c r="J28" s="632"/>
      <c r="K28" s="633"/>
      <c r="L28" s="634"/>
      <c r="M28" s="88"/>
    </row>
    <row r="29" spans="1:13" s="87" customFormat="1" ht="21" customHeight="1" x14ac:dyDescent="0.2">
      <c r="A29" s="88"/>
      <c r="B29" s="88"/>
      <c r="C29" s="548"/>
      <c r="D29" s="549"/>
      <c r="E29" s="630"/>
      <c r="F29" s="89"/>
      <c r="G29" s="635" t="str">
        <f>IF(ISERROR(VLOOKUP(F29,$N$93:$R$99,5))=TRUE,"",VLOOKUP(F29,$N$93:$R$99,5))</f>
        <v/>
      </c>
      <c r="H29" s="629"/>
      <c r="I29" s="636" t="s">
        <v>183</v>
      </c>
      <c r="J29" s="637"/>
      <c r="K29" s="638"/>
      <c r="L29" s="639"/>
      <c r="M29" s="88"/>
    </row>
    <row r="30" spans="1:13" s="42" customFormat="1" ht="14.25" x14ac:dyDescent="0.15">
      <c r="A30" s="43"/>
      <c r="B30" s="43"/>
      <c r="C30" s="57"/>
      <c r="D30" s="57"/>
      <c r="E30" s="57"/>
      <c r="F30" s="58"/>
      <c r="G30" s="59"/>
      <c r="H30" s="59"/>
      <c r="I30" s="58"/>
      <c r="J30" s="58"/>
      <c r="K30" s="57"/>
      <c r="L30" s="57"/>
      <c r="M30" s="43"/>
    </row>
    <row r="31" spans="1:13" s="42" customFormat="1" ht="14.25" x14ac:dyDescent="0.15">
      <c r="A31" s="43"/>
      <c r="B31" s="43"/>
      <c r="C31" s="57"/>
      <c r="D31" s="57"/>
      <c r="E31" s="57"/>
      <c r="F31" s="58"/>
      <c r="G31" s="59"/>
      <c r="H31" s="59"/>
      <c r="I31" s="58"/>
      <c r="J31" s="58"/>
      <c r="K31" s="57"/>
      <c r="L31" s="57"/>
      <c r="M31" s="43"/>
    </row>
    <row r="32" spans="1:13" s="42" customFormat="1" ht="18.75" x14ac:dyDescent="0.15">
      <c r="A32" s="43"/>
      <c r="B32" s="43"/>
      <c r="C32" s="86" t="s">
        <v>84</v>
      </c>
      <c r="D32" s="57"/>
      <c r="E32" s="57"/>
      <c r="F32" s="58"/>
      <c r="G32" s="59"/>
      <c r="H32" s="59"/>
      <c r="I32" s="58"/>
      <c r="J32" s="58"/>
      <c r="K32" s="57"/>
      <c r="L32" s="57"/>
      <c r="M32" s="43"/>
    </row>
    <row r="33" spans="1:13" s="42" customFormat="1" ht="17.25" customHeight="1" x14ac:dyDescent="0.15">
      <c r="A33" s="43"/>
      <c r="B33" s="43"/>
      <c r="C33" s="538" t="s">
        <v>47</v>
      </c>
      <c r="D33" s="539"/>
      <c r="E33" s="539"/>
      <c r="F33" s="640"/>
      <c r="G33" s="642" t="s">
        <v>83</v>
      </c>
      <c r="H33" s="550"/>
      <c r="I33" s="538" t="s">
        <v>169</v>
      </c>
      <c r="J33" s="539"/>
      <c r="K33" s="539"/>
      <c r="L33" s="540"/>
      <c r="M33" s="43"/>
    </row>
    <row r="34" spans="1:13" s="42" customFormat="1" ht="17.25" x14ac:dyDescent="0.15">
      <c r="A34" s="43"/>
      <c r="B34" s="43"/>
      <c r="C34" s="548"/>
      <c r="D34" s="549"/>
      <c r="E34" s="549"/>
      <c r="F34" s="641"/>
      <c r="G34" s="643"/>
      <c r="H34" s="551"/>
      <c r="I34" s="644" t="s">
        <v>82</v>
      </c>
      <c r="J34" s="645"/>
      <c r="K34" s="541" t="s">
        <v>41</v>
      </c>
      <c r="L34" s="542"/>
      <c r="M34" s="43"/>
    </row>
    <row r="35" spans="1:13" s="42" customFormat="1" ht="21" customHeight="1" x14ac:dyDescent="0.15">
      <c r="A35" s="43"/>
      <c r="B35" s="43"/>
      <c r="C35" s="615" t="s">
        <v>81</v>
      </c>
      <c r="D35" s="618" t="s">
        <v>80</v>
      </c>
      <c r="E35" s="619"/>
      <c r="F35" s="85">
        <v>24</v>
      </c>
      <c r="G35" s="591" t="s">
        <v>79</v>
      </c>
      <c r="H35" s="573"/>
      <c r="I35" s="574"/>
      <c r="J35" s="575"/>
      <c r="K35" s="592"/>
      <c r="L35" s="593"/>
      <c r="M35" s="43"/>
    </row>
    <row r="36" spans="1:13" s="42" customFormat="1" ht="21" customHeight="1" x14ac:dyDescent="0.15">
      <c r="A36" s="43"/>
      <c r="B36" s="43"/>
      <c r="C36" s="616"/>
      <c r="D36" s="620"/>
      <c r="E36" s="621"/>
      <c r="F36" s="84">
        <v>25</v>
      </c>
      <c r="G36" s="624" t="s">
        <v>78</v>
      </c>
      <c r="H36" s="625"/>
      <c r="I36" s="562"/>
      <c r="J36" s="563"/>
      <c r="K36" s="596"/>
      <c r="L36" s="597"/>
      <c r="M36" s="43"/>
    </row>
    <row r="37" spans="1:13" s="42" customFormat="1" ht="21" customHeight="1" x14ac:dyDescent="0.15">
      <c r="A37" s="43"/>
      <c r="B37" s="43"/>
      <c r="C37" s="616"/>
      <c r="D37" s="620"/>
      <c r="E37" s="621"/>
      <c r="F37" s="84">
        <v>26</v>
      </c>
      <c r="G37" s="626" t="s">
        <v>77</v>
      </c>
      <c r="H37" s="627"/>
      <c r="I37" s="562"/>
      <c r="J37" s="563"/>
      <c r="K37" s="596"/>
      <c r="L37" s="597"/>
      <c r="M37" s="43"/>
    </row>
    <row r="38" spans="1:13" s="42" customFormat="1" ht="21" customHeight="1" x14ac:dyDescent="0.15">
      <c r="A38" s="43"/>
      <c r="B38" s="43"/>
      <c r="C38" s="616"/>
      <c r="D38" s="620"/>
      <c r="E38" s="621"/>
      <c r="F38" s="84">
        <v>27</v>
      </c>
      <c r="G38" s="628" t="s">
        <v>76</v>
      </c>
      <c r="H38" s="629"/>
      <c r="I38" s="582" t="s">
        <v>183</v>
      </c>
      <c r="J38" s="583"/>
      <c r="K38" s="599"/>
      <c r="L38" s="600"/>
      <c r="M38" s="43"/>
    </row>
    <row r="39" spans="1:13" s="42" customFormat="1" ht="21" customHeight="1" x14ac:dyDescent="0.15">
      <c r="A39" s="43"/>
      <c r="B39" s="43"/>
      <c r="C39" s="616"/>
      <c r="D39" s="622"/>
      <c r="E39" s="623"/>
      <c r="F39" s="83">
        <v>28</v>
      </c>
      <c r="G39" s="605" t="s">
        <v>75</v>
      </c>
      <c r="H39" s="606"/>
      <c r="I39" s="558"/>
      <c r="J39" s="559"/>
      <c r="K39" s="607"/>
      <c r="L39" s="608"/>
      <c r="M39" s="43"/>
    </row>
    <row r="40" spans="1:13" s="79" customFormat="1" ht="21" customHeight="1" x14ac:dyDescent="0.4">
      <c r="A40" s="80"/>
      <c r="B40" s="80"/>
      <c r="C40" s="616"/>
      <c r="D40" s="603" t="s">
        <v>74</v>
      </c>
      <c r="E40" s="604"/>
      <c r="F40" s="82">
        <v>29</v>
      </c>
      <c r="G40" s="605" t="s">
        <v>73</v>
      </c>
      <c r="H40" s="606"/>
      <c r="I40" s="558"/>
      <c r="J40" s="559"/>
      <c r="K40" s="607"/>
      <c r="L40" s="608"/>
      <c r="M40" s="80"/>
    </row>
    <row r="41" spans="1:13" s="79" customFormat="1" ht="21" customHeight="1" x14ac:dyDescent="0.4">
      <c r="A41" s="80"/>
      <c r="B41" s="80"/>
      <c r="C41" s="616"/>
      <c r="D41" s="609" t="s">
        <v>3</v>
      </c>
      <c r="E41" s="610"/>
      <c r="F41" s="81">
        <v>30</v>
      </c>
      <c r="G41" s="591" t="s">
        <v>72</v>
      </c>
      <c r="H41" s="573"/>
      <c r="I41" s="574" t="s">
        <v>182</v>
      </c>
      <c r="J41" s="575"/>
      <c r="K41" s="592"/>
      <c r="L41" s="593"/>
      <c r="M41" s="80" t="s">
        <v>182</v>
      </c>
    </row>
    <row r="42" spans="1:13" s="42" customFormat="1" ht="21" customHeight="1" x14ac:dyDescent="0.15">
      <c r="A42" s="43"/>
      <c r="B42" s="43"/>
      <c r="C42" s="616"/>
      <c r="D42" s="611"/>
      <c r="E42" s="612"/>
      <c r="F42" s="78">
        <v>105</v>
      </c>
      <c r="G42" s="578" t="s">
        <v>71</v>
      </c>
      <c r="H42" s="579"/>
      <c r="I42" s="562" t="s">
        <v>182</v>
      </c>
      <c r="J42" s="563"/>
      <c r="K42" s="596"/>
      <c r="L42" s="597"/>
      <c r="M42" s="43" t="s">
        <v>182</v>
      </c>
    </row>
    <row r="43" spans="1:13" s="42" customFormat="1" ht="21" customHeight="1" x14ac:dyDescent="0.15">
      <c r="A43" s="43"/>
      <c r="B43" s="43"/>
      <c r="C43" s="616"/>
      <c r="D43" s="611"/>
      <c r="E43" s="612"/>
      <c r="F43" s="78">
        <v>106</v>
      </c>
      <c r="G43" s="595" t="s">
        <v>70</v>
      </c>
      <c r="H43" s="579"/>
      <c r="I43" s="562" t="s">
        <v>182</v>
      </c>
      <c r="J43" s="563"/>
      <c r="K43" s="596"/>
      <c r="L43" s="597"/>
      <c r="M43" s="43" t="s">
        <v>182</v>
      </c>
    </row>
    <row r="44" spans="1:13" s="42" customFormat="1" ht="21" customHeight="1" x14ac:dyDescent="0.15">
      <c r="A44" s="43"/>
      <c r="B44" s="43"/>
      <c r="C44" s="616"/>
      <c r="D44" s="611"/>
      <c r="E44" s="612"/>
      <c r="F44" s="78">
        <v>31</v>
      </c>
      <c r="G44" s="595" t="s">
        <v>69</v>
      </c>
      <c r="H44" s="579"/>
      <c r="I44" s="562" t="s">
        <v>182</v>
      </c>
      <c r="J44" s="563"/>
      <c r="K44" s="596"/>
      <c r="L44" s="597"/>
      <c r="M44" s="43" t="s">
        <v>182</v>
      </c>
    </row>
    <row r="45" spans="1:13" ht="21" customHeight="1" x14ac:dyDescent="0.4">
      <c r="A45" s="27"/>
      <c r="B45" s="27"/>
      <c r="C45" s="616"/>
      <c r="D45" s="611"/>
      <c r="E45" s="612"/>
      <c r="F45" s="78">
        <v>32</v>
      </c>
      <c r="G45" s="595" t="s">
        <v>68</v>
      </c>
      <c r="H45" s="579"/>
      <c r="I45" s="562" t="s">
        <v>182</v>
      </c>
      <c r="J45" s="563"/>
      <c r="K45" s="596"/>
      <c r="L45" s="597"/>
      <c r="M45" s="27" t="s">
        <v>182</v>
      </c>
    </row>
    <row r="46" spans="1:13" ht="21" customHeight="1" x14ac:dyDescent="0.4">
      <c r="A46" s="27"/>
      <c r="B46" s="27"/>
      <c r="C46" s="617"/>
      <c r="D46" s="613"/>
      <c r="E46" s="614"/>
      <c r="F46" s="77">
        <v>33</v>
      </c>
      <c r="G46" s="598" t="s">
        <v>67</v>
      </c>
      <c r="H46" s="581"/>
      <c r="I46" s="582" t="s">
        <v>182</v>
      </c>
      <c r="J46" s="583"/>
      <c r="K46" s="599"/>
      <c r="L46" s="600"/>
      <c r="M46" s="27" t="s">
        <v>182</v>
      </c>
    </row>
    <row r="47" spans="1:13" ht="21" customHeight="1" x14ac:dyDescent="0.2">
      <c r="A47" s="27"/>
      <c r="B47" s="27"/>
      <c r="C47" s="594" t="s">
        <v>66</v>
      </c>
      <c r="D47" s="585" t="s">
        <v>65</v>
      </c>
      <c r="E47" s="586"/>
      <c r="F47" s="71">
        <v>34</v>
      </c>
      <c r="G47" s="591" t="s">
        <v>27</v>
      </c>
      <c r="H47" s="573"/>
      <c r="I47" s="574"/>
      <c r="J47" s="575"/>
      <c r="K47" s="592"/>
      <c r="L47" s="593"/>
      <c r="M47" s="93" t="s">
        <v>530</v>
      </c>
    </row>
    <row r="48" spans="1:13" ht="21" customHeight="1" x14ac:dyDescent="0.4">
      <c r="A48" s="27"/>
      <c r="B48" s="27"/>
      <c r="C48" s="594"/>
      <c r="D48" s="587"/>
      <c r="E48" s="588"/>
      <c r="F48" s="76">
        <v>35</v>
      </c>
      <c r="G48" s="595" t="s">
        <v>23</v>
      </c>
      <c r="H48" s="579"/>
      <c r="I48" s="562"/>
      <c r="J48" s="563"/>
      <c r="K48" s="596"/>
      <c r="L48" s="597"/>
      <c r="M48" s="27"/>
    </row>
    <row r="49" spans="1:13" ht="21" customHeight="1" x14ac:dyDescent="0.4">
      <c r="A49" s="27"/>
      <c r="B49" s="27"/>
      <c r="C49" s="594"/>
      <c r="D49" s="587"/>
      <c r="E49" s="588"/>
      <c r="F49" s="76">
        <v>36</v>
      </c>
      <c r="G49" s="595" t="s">
        <v>19</v>
      </c>
      <c r="H49" s="579"/>
      <c r="I49" s="562"/>
      <c r="J49" s="563"/>
      <c r="K49" s="596"/>
      <c r="L49" s="597"/>
      <c r="M49" s="27"/>
    </row>
    <row r="50" spans="1:13" ht="21" customHeight="1" x14ac:dyDescent="0.4">
      <c r="A50" s="27"/>
      <c r="B50" s="27"/>
      <c r="C50" s="594"/>
      <c r="D50" s="587"/>
      <c r="E50" s="588"/>
      <c r="F50" s="76">
        <v>37</v>
      </c>
      <c r="G50" s="595" t="s">
        <v>64</v>
      </c>
      <c r="H50" s="579"/>
      <c r="I50" s="562"/>
      <c r="J50" s="563"/>
      <c r="K50" s="596"/>
      <c r="L50" s="597"/>
      <c r="M50" s="27"/>
    </row>
    <row r="51" spans="1:13" ht="21" customHeight="1" x14ac:dyDescent="0.4">
      <c r="A51" s="27"/>
      <c r="B51" s="27"/>
      <c r="C51" s="594"/>
      <c r="D51" s="589"/>
      <c r="E51" s="590"/>
      <c r="F51" s="75">
        <v>38</v>
      </c>
      <c r="G51" s="598" t="s">
        <v>13</v>
      </c>
      <c r="H51" s="581"/>
      <c r="I51" s="601"/>
      <c r="J51" s="602"/>
      <c r="K51" s="599"/>
      <c r="L51" s="600"/>
      <c r="M51" s="27"/>
    </row>
    <row r="52" spans="1:13" ht="21" customHeight="1" x14ac:dyDescent="0.2">
      <c r="A52" s="27"/>
      <c r="B52" s="27"/>
      <c r="C52" s="594"/>
      <c r="D52" s="585" t="s">
        <v>3</v>
      </c>
      <c r="E52" s="586"/>
      <c r="F52" s="71"/>
      <c r="G52" s="591" t="str">
        <f>IF(ISERROR(VLOOKUP(F52,$N$101:$R$112,5))=TRUE,"",VLOOKUP(F52,$N$101:$R$112,5))</f>
        <v/>
      </c>
      <c r="H52" s="573"/>
      <c r="I52" s="574"/>
      <c r="J52" s="575"/>
      <c r="K52" s="592"/>
      <c r="L52" s="593"/>
      <c r="M52" s="93" t="s">
        <v>531</v>
      </c>
    </row>
    <row r="53" spans="1:13" ht="21" customHeight="1" x14ac:dyDescent="0.4">
      <c r="A53" s="27"/>
      <c r="B53" s="27"/>
      <c r="C53" s="594"/>
      <c r="D53" s="587"/>
      <c r="E53" s="588"/>
      <c r="F53" s="76"/>
      <c r="G53" s="595" t="str">
        <f>IF(ISERROR(VLOOKUP(F53,$N$101:$R$112,5))=TRUE,"",VLOOKUP(F53,$N$101:$R$112,5))</f>
        <v/>
      </c>
      <c r="H53" s="579"/>
      <c r="I53" s="562"/>
      <c r="J53" s="563"/>
      <c r="K53" s="596"/>
      <c r="L53" s="597"/>
      <c r="M53" s="27"/>
    </row>
    <row r="54" spans="1:13" ht="21" customHeight="1" x14ac:dyDescent="0.4">
      <c r="A54" s="27"/>
      <c r="B54" s="27"/>
      <c r="C54" s="594"/>
      <c r="D54" s="587"/>
      <c r="E54" s="588"/>
      <c r="F54" s="76"/>
      <c r="G54" s="595" t="str">
        <f>IF(ISERROR(VLOOKUP(F54,$N$101:$R$112,5))=TRUE,"",VLOOKUP(F54,$N$101:$R$112,5))</f>
        <v/>
      </c>
      <c r="H54" s="579"/>
      <c r="I54" s="562"/>
      <c r="J54" s="563"/>
      <c r="K54" s="596"/>
      <c r="L54" s="597"/>
      <c r="M54" s="27"/>
    </row>
    <row r="55" spans="1:13" ht="21" customHeight="1" x14ac:dyDescent="0.4">
      <c r="A55" s="27"/>
      <c r="B55" s="27"/>
      <c r="C55" s="594"/>
      <c r="D55" s="589"/>
      <c r="E55" s="590"/>
      <c r="F55" s="75"/>
      <c r="G55" s="598" t="str">
        <f>IF(ISERROR(VLOOKUP(F55,$N$101:$R$112,5))=TRUE,"",VLOOKUP(F55,$N$101:$R$112,5))</f>
        <v/>
      </c>
      <c r="H55" s="581"/>
      <c r="I55" s="582"/>
      <c r="J55" s="583"/>
      <c r="K55" s="599"/>
      <c r="L55" s="600"/>
      <c r="M55" s="27"/>
    </row>
    <row r="56" spans="1:13" ht="21" customHeight="1" x14ac:dyDescent="0.4">
      <c r="A56" s="27"/>
      <c r="B56" s="27"/>
      <c r="C56" s="594"/>
      <c r="D56" s="554" t="s">
        <v>63</v>
      </c>
      <c r="E56" s="555"/>
      <c r="F56" s="66">
        <v>51</v>
      </c>
      <c r="G56" s="556" t="s">
        <v>181</v>
      </c>
      <c r="H56" s="557"/>
      <c r="I56" s="558"/>
      <c r="J56" s="559"/>
      <c r="K56" s="560"/>
      <c r="L56" s="561"/>
      <c r="M56" s="27"/>
    </row>
    <row r="57" spans="1:13" ht="21" customHeight="1" x14ac:dyDescent="0.2">
      <c r="A57" s="27"/>
      <c r="B57" s="27"/>
      <c r="C57" s="594"/>
      <c r="D57" s="566" t="s">
        <v>61</v>
      </c>
      <c r="E57" s="567"/>
      <c r="F57" s="50">
        <v>52</v>
      </c>
      <c r="G57" s="572" t="s">
        <v>180</v>
      </c>
      <c r="H57" s="573"/>
      <c r="I57" s="574"/>
      <c r="J57" s="575"/>
      <c r="K57" s="576"/>
      <c r="L57" s="577"/>
      <c r="M57" s="93" t="s">
        <v>530</v>
      </c>
    </row>
    <row r="58" spans="1:13" ht="21" customHeight="1" x14ac:dyDescent="0.4">
      <c r="A58" s="27"/>
      <c r="B58" s="27"/>
      <c r="C58" s="594"/>
      <c r="D58" s="568"/>
      <c r="E58" s="569"/>
      <c r="F58" s="41">
        <v>53</v>
      </c>
      <c r="G58" s="578" t="s">
        <v>179</v>
      </c>
      <c r="H58" s="579"/>
      <c r="I58" s="562"/>
      <c r="J58" s="563"/>
      <c r="K58" s="564"/>
      <c r="L58" s="565"/>
      <c r="M58" s="27"/>
    </row>
    <row r="59" spans="1:13" ht="21" customHeight="1" x14ac:dyDescent="0.4">
      <c r="A59" s="27"/>
      <c r="B59" s="27"/>
      <c r="C59" s="594"/>
      <c r="D59" s="568"/>
      <c r="E59" s="569"/>
      <c r="F59" s="41">
        <v>54</v>
      </c>
      <c r="G59" s="578" t="s">
        <v>178</v>
      </c>
      <c r="H59" s="579"/>
      <c r="I59" s="562"/>
      <c r="J59" s="563"/>
      <c r="K59" s="564"/>
      <c r="L59" s="565"/>
      <c r="M59" s="27" t="s">
        <v>529</v>
      </c>
    </row>
    <row r="60" spans="1:13" ht="21" customHeight="1" x14ac:dyDescent="0.4">
      <c r="A60" s="27"/>
      <c r="B60" s="27"/>
      <c r="C60" s="594"/>
      <c r="D60" s="568"/>
      <c r="E60" s="569"/>
      <c r="F60" s="41">
        <v>55</v>
      </c>
      <c r="G60" s="578" t="s">
        <v>177</v>
      </c>
      <c r="H60" s="579"/>
      <c r="I60" s="562"/>
      <c r="J60" s="563"/>
      <c r="K60" s="564"/>
      <c r="L60" s="565"/>
      <c r="M60" s="27"/>
    </row>
    <row r="61" spans="1:13" ht="21" customHeight="1" x14ac:dyDescent="0.2">
      <c r="A61" s="27"/>
      <c r="B61" s="27"/>
      <c r="C61" s="594"/>
      <c r="D61" s="568"/>
      <c r="E61" s="569"/>
      <c r="F61" s="74">
        <v>56</v>
      </c>
      <c r="G61" s="584" t="s">
        <v>176</v>
      </c>
      <c r="H61" s="579"/>
      <c r="I61" s="562"/>
      <c r="J61" s="563"/>
      <c r="K61" s="564"/>
      <c r="L61" s="565"/>
      <c r="M61" s="93"/>
    </row>
    <row r="62" spans="1:13" ht="21" customHeight="1" x14ac:dyDescent="0.2">
      <c r="A62" s="27"/>
      <c r="B62" s="27"/>
      <c r="C62" s="594"/>
      <c r="D62" s="568"/>
      <c r="E62" s="569"/>
      <c r="F62" s="73"/>
      <c r="G62" s="72"/>
      <c r="H62" s="69" t="s">
        <v>55</v>
      </c>
      <c r="I62" s="562"/>
      <c r="J62" s="563"/>
      <c r="K62" s="564"/>
      <c r="L62" s="565"/>
      <c r="M62" s="93"/>
    </row>
    <row r="63" spans="1:13" ht="21" customHeight="1" x14ac:dyDescent="0.4">
      <c r="A63" s="27"/>
      <c r="B63" s="27"/>
      <c r="C63" s="594"/>
      <c r="D63" s="568"/>
      <c r="E63" s="569"/>
      <c r="F63" s="71"/>
      <c r="G63" s="70"/>
      <c r="H63" s="69" t="s">
        <v>54</v>
      </c>
      <c r="I63" s="562"/>
      <c r="J63" s="563"/>
      <c r="K63" s="564"/>
      <c r="L63" s="565"/>
      <c r="M63" s="27"/>
    </row>
    <row r="64" spans="1:13" ht="21" customHeight="1" x14ac:dyDescent="0.4">
      <c r="A64" s="27"/>
      <c r="B64" s="27"/>
      <c r="C64" s="594"/>
      <c r="D64" s="568"/>
      <c r="E64" s="569"/>
      <c r="F64" s="41">
        <v>57</v>
      </c>
      <c r="G64" s="578" t="s">
        <v>175</v>
      </c>
      <c r="H64" s="579"/>
      <c r="I64" s="562"/>
      <c r="J64" s="563"/>
      <c r="K64" s="564"/>
      <c r="L64" s="565"/>
      <c r="M64" s="27"/>
    </row>
    <row r="65" spans="1:13" ht="21" customHeight="1" x14ac:dyDescent="0.4">
      <c r="A65" s="27"/>
      <c r="B65" s="27"/>
      <c r="C65" s="594"/>
      <c r="D65" s="568"/>
      <c r="E65" s="569"/>
      <c r="F65" s="41">
        <v>58</v>
      </c>
      <c r="G65" s="578" t="s">
        <v>174</v>
      </c>
      <c r="H65" s="579"/>
      <c r="I65" s="562"/>
      <c r="J65" s="563"/>
      <c r="K65" s="564"/>
      <c r="L65" s="565"/>
      <c r="M65" s="27"/>
    </row>
    <row r="66" spans="1:13" ht="21" customHeight="1" x14ac:dyDescent="0.4">
      <c r="A66" s="27"/>
      <c r="B66" s="27"/>
      <c r="C66" s="594"/>
      <c r="D66" s="568"/>
      <c r="E66" s="569"/>
      <c r="F66" s="34">
        <v>59</v>
      </c>
      <c r="G66" s="580" t="s">
        <v>173</v>
      </c>
      <c r="H66" s="581"/>
      <c r="I66" s="582"/>
      <c r="J66" s="583"/>
      <c r="K66" s="68"/>
      <c r="L66" s="67"/>
      <c r="M66" s="27"/>
    </row>
    <row r="67" spans="1:13" s="42" customFormat="1" ht="21" customHeight="1" x14ac:dyDescent="0.15">
      <c r="A67" s="43"/>
      <c r="B67" s="43"/>
      <c r="C67" s="594"/>
      <c r="D67" s="570"/>
      <c r="E67" s="571"/>
      <c r="F67" s="66">
        <v>60</v>
      </c>
      <c r="G67" s="556" t="s">
        <v>172</v>
      </c>
      <c r="H67" s="557"/>
      <c r="I67" s="534" t="s">
        <v>171</v>
      </c>
      <c r="J67" s="535"/>
      <c r="K67" s="536"/>
      <c r="L67" s="537"/>
      <c r="M67" s="43"/>
    </row>
    <row r="68" spans="1:13" s="42" customFormat="1" ht="17.25" x14ac:dyDescent="0.15">
      <c r="A68" s="43"/>
      <c r="B68" s="43"/>
      <c r="C68" s="65"/>
      <c r="D68" s="64"/>
      <c r="E68" s="64"/>
      <c r="F68" s="62"/>
      <c r="G68" s="63"/>
      <c r="H68" s="63"/>
      <c r="I68" s="62"/>
      <c r="J68" s="62"/>
      <c r="K68" s="61"/>
      <c r="L68" s="61"/>
      <c r="M68" s="43"/>
    </row>
    <row r="69" spans="1:13" s="42" customFormat="1" ht="17.25" x14ac:dyDescent="0.15">
      <c r="A69" s="43"/>
      <c r="B69" s="43"/>
      <c r="C69" s="65"/>
      <c r="D69" s="64"/>
      <c r="E69" s="64"/>
      <c r="F69" s="62"/>
      <c r="G69" s="63"/>
      <c r="H69" s="63"/>
      <c r="I69" s="62"/>
      <c r="J69" s="62"/>
      <c r="K69" s="61"/>
      <c r="L69" s="61"/>
      <c r="M69" s="43"/>
    </row>
    <row r="70" spans="1:13" s="42" customFormat="1" ht="18.75" x14ac:dyDescent="0.2">
      <c r="A70" s="43"/>
      <c r="B70" s="43"/>
      <c r="C70" s="60" t="s">
        <v>48</v>
      </c>
      <c r="D70" s="57"/>
      <c r="E70" s="57"/>
      <c r="F70" s="58"/>
      <c r="G70" s="59"/>
      <c r="H70" s="59"/>
      <c r="I70" s="58"/>
      <c r="J70" s="58"/>
      <c r="K70" s="57"/>
      <c r="L70" s="57"/>
      <c r="M70" s="43"/>
    </row>
    <row r="71" spans="1:13" s="42" customFormat="1" ht="17.25" customHeight="1" x14ac:dyDescent="0.15">
      <c r="A71" s="43"/>
      <c r="B71" s="43"/>
      <c r="C71" s="538" t="s">
        <v>47</v>
      </c>
      <c r="D71" s="539"/>
      <c r="E71" s="539"/>
      <c r="F71" s="56"/>
      <c r="G71" s="55"/>
      <c r="H71" s="550" t="s">
        <v>170</v>
      </c>
      <c r="I71" s="538" t="s">
        <v>169</v>
      </c>
      <c r="J71" s="539"/>
      <c r="K71" s="539"/>
      <c r="L71" s="540"/>
      <c r="M71" s="43"/>
    </row>
    <row r="72" spans="1:13" s="42" customFormat="1" ht="47.25" customHeight="1" x14ac:dyDescent="0.15">
      <c r="A72" s="43"/>
      <c r="B72" s="43"/>
      <c r="C72" s="548"/>
      <c r="D72" s="549"/>
      <c r="E72" s="549"/>
      <c r="F72" s="54"/>
      <c r="G72" s="53" t="s">
        <v>44</v>
      </c>
      <c r="H72" s="551"/>
      <c r="I72" s="52" t="s">
        <v>43</v>
      </c>
      <c r="J72" s="51" t="s">
        <v>42</v>
      </c>
      <c r="K72" s="541" t="s">
        <v>41</v>
      </c>
      <c r="L72" s="542"/>
      <c r="M72" s="43"/>
    </row>
    <row r="73" spans="1:13" s="42" customFormat="1" ht="18.75" x14ac:dyDescent="0.15">
      <c r="A73" s="43"/>
      <c r="B73" s="43"/>
      <c r="C73" s="543" t="s">
        <v>3</v>
      </c>
      <c r="D73" s="546"/>
      <c r="E73" s="547"/>
      <c r="F73" s="50"/>
      <c r="G73" s="49" t="s">
        <v>168</v>
      </c>
      <c r="H73" s="48" t="str">
        <f t="shared" ref="H73:H89" si="0">IF(ISERROR(VLOOKUP(F73,$N$114:$R$119,5))=TRUE,"",VLOOKUP(F73,$N$114:$R$119,5))</f>
        <v/>
      </c>
      <c r="I73" s="47"/>
      <c r="J73" s="46"/>
      <c r="K73" s="45"/>
      <c r="L73" s="44"/>
      <c r="M73" s="27"/>
    </row>
    <row r="74" spans="1:13" s="42" customFormat="1" ht="18.75" x14ac:dyDescent="0.15">
      <c r="A74" s="43"/>
      <c r="B74" s="43"/>
      <c r="C74" s="544"/>
      <c r="D74" s="531"/>
      <c r="E74" s="532"/>
      <c r="F74" s="41"/>
      <c r="G74" s="40"/>
      <c r="H74" s="39" t="str">
        <f t="shared" si="0"/>
        <v/>
      </c>
      <c r="I74" s="38"/>
      <c r="J74" s="37"/>
      <c r="K74" s="36"/>
      <c r="L74" s="35"/>
      <c r="M74" s="43"/>
    </row>
    <row r="75" spans="1:13" ht="18.75" x14ac:dyDescent="0.4">
      <c r="A75" s="27"/>
      <c r="B75" s="27"/>
      <c r="C75" s="544"/>
      <c r="D75" s="531"/>
      <c r="E75" s="532"/>
      <c r="F75" s="41"/>
      <c r="G75" s="40"/>
      <c r="H75" s="39" t="str">
        <f t="shared" si="0"/>
        <v/>
      </c>
      <c r="I75" s="38"/>
      <c r="J75" s="37"/>
      <c r="K75" s="36"/>
      <c r="L75" s="35"/>
      <c r="M75" s="27"/>
    </row>
    <row r="76" spans="1:13" ht="18.75" x14ac:dyDescent="0.4">
      <c r="A76" s="27"/>
      <c r="B76" s="27"/>
      <c r="C76" s="544"/>
      <c r="D76" s="531"/>
      <c r="E76" s="532"/>
      <c r="F76" s="41"/>
      <c r="G76" s="40"/>
      <c r="H76" s="39" t="str">
        <f t="shared" si="0"/>
        <v/>
      </c>
      <c r="I76" s="38"/>
      <c r="J76" s="37"/>
      <c r="K76" s="36"/>
      <c r="L76" s="35"/>
      <c r="M76" s="27"/>
    </row>
    <row r="77" spans="1:13" ht="18.75" x14ac:dyDescent="0.4">
      <c r="A77" s="27"/>
      <c r="B77" s="27"/>
      <c r="C77" s="544"/>
      <c r="D77" s="531"/>
      <c r="E77" s="532"/>
      <c r="F77" s="41"/>
      <c r="G77" s="40"/>
      <c r="H77" s="39" t="str">
        <f t="shared" si="0"/>
        <v/>
      </c>
      <c r="I77" s="38"/>
      <c r="J77" s="37"/>
      <c r="K77" s="36"/>
      <c r="L77" s="35"/>
      <c r="M77" s="27"/>
    </row>
    <row r="78" spans="1:13" ht="18.75" x14ac:dyDescent="0.4">
      <c r="A78" s="27"/>
      <c r="B78" s="27"/>
      <c r="C78" s="544"/>
      <c r="D78" s="531"/>
      <c r="E78" s="532"/>
      <c r="F78" s="41"/>
      <c r="G78" s="40"/>
      <c r="H78" s="39" t="str">
        <f t="shared" si="0"/>
        <v/>
      </c>
      <c r="I78" s="38"/>
      <c r="J78" s="37"/>
      <c r="K78" s="36"/>
      <c r="L78" s="35"/>
      <c r="M78" s="27"/>
    </row>
    <row r="79" spans="1:13" ht="18.75" x14ac:dyDescent="0.4">
      <c r="A79" s="27"/>
      <c r="B79" s="27"/>
      <c r="C79" s="544"/>
      <c r="D79" s="531"/>
      <c r="E79" s="532"/>
      <c r="F79" s="41"/>
      <c r="G79" s="40"/>
      <c r="H79" s="39" t="str">
        <f t="shared" si="0"/>
        <v/>
      </c>
      <c r="I79" s="38"/>
      <c r="J79" s="37"/>
      <c r="K79" s="36"/>
      <c r="L79" s="35"/>
      <c r="M79" s="27"/>
    </row>
    <row r="80" spans="1:13" ht="18.75" x14ac:dyDescent="0.4">
      <c r="A80" s="27"/>
      <c r="B80" s="27"/>
      <c r="C80" s="544"/>
      <c r="D80" s="531"/>
      <c r="E80" s="532"/>
      <c r="F80" s="41"/>
      <c r="G80" s="40"/>
      <c r="H80" s="39" t="str">
        <f t="shared" si="0"/>
        <v/>
      </c>
      <c r="I80" s="38"/>
      <c r="J80" s="37"/>
      <c r="K80" s="36"/>
      <c r="L80" s="35"/>
      <c r="M80" s="27"/>
    </row>
    <row r="81" spans="1:18" ht="18.75" x14ac:dyDescent="0.4">
      <c r="A81" s="27"/>
      <c r="B81" s="27"/>
      <c r="C81" s="544"/>
      <c r="D81" s="531"/>
      <c r="E81" s="532"/>
      <c r="F81" s="41"/>
      <c r="G81" s="40"/>
      <c r="H81" s="39" t="str">
        <f t="shared" si="0"/>
        <v/>
      </c>
      <c r="I81" s="38"/>
      <c r="J81" s="37"/>
      <c r="K81" s="36"/>
      <c r="L81" s="35"/>
      <c r="M81" s="27"/>
    </row>
    <row r="82" spans="1:18" ht="18.75" x14ac:dyDescent="0.4">
      <c r="A82" s="27"/>
      <c r="B82" s="27"/>
      <c r="C82" s="544"/>
      <c r="D82" s="531"/>
      <c r="E82" s="532"/>
      <c r="F82" s="41"/>
      <c r="G82" s="40"/>
      <c r="H82" s="39" t="str">
        <f t="shared" si="0"/>
        <v/>
      </c>
      <c r="I82" s="38"/>
      <c r="J82" s="37"/>
      <c r="K82" s="36"/>
      <c r="L82" s="35"/>
      <c r="M82" s="27"/>
    </row>
    <row r="83" spans="1:18" ht="18.75" x14ac:dyDescent="0.4">
      <c r="A83" s="27"/>
      <c r="B83" s="27"/>
      <c r="C83" s="544"/>
      <c r="D83" s="531"/>
      <c r="E83" s="532"/>
      <c r="F83" s="41"/>
      <c r="G83" s="40"/>
      <c r="H83" s="39" t="str">
        <f t="shared" si="0"/>
        <v/>
      </c>
      <c r="I83" s="38"/>
      <c r="J83" s="37"/>
      <c r="K83" s="36"/>
      <c r="L83" s="35"/>
      <c r="M83" s="27"/>
    </row>
    <row r="84" spans="1:18" ht="18.75" x14ac:dyDescent="0.4">
      <c r="A84" s="27"/>
      <c r="B84" s="27"/>
      <c r="C84" s="544"/>
      <c r="D84" s="531"/>
      <c r="E84" s="532"/>
      <c r="F84" s="41"/>
      <c r="G84" s="40"/>
      <c r="H84" s="39" t="str">
        <f t="shared" si="0"/>
        <v/>
      </c>
      <c r="I84" s="38"/>
      <c r="J84" s="37"/>
      <c r="K84" s="36"/>
      <c r="L84" s="35"/>
      <c r="M84" s="27"/>
    </row>
    <row r="85" spans="1:18" ht="18.75" x14ac:dyDescent="0.4">
      <c r="A85" s="27"/>
      <c r="B85" s="27"/>
      <c r="C85" s="544"/>
      <c r="D85" s="531"/>
      <c r="E85" s="532"/>
      <c r="F85" s="41"/>
      <c r="G85" s="40"/>
      <c r="H85" s="39" t="str">
        <f t="shared" si="0"/>
        <v/>
      </c>
      <c r="I85" s="38"/>
      <c r="J85" s="37"/>
      <c r="K85" s="36"/>
      <c r="L85" s="35"/>
      <c r="M85" s="27"/>
    </row>
    <row r="86" spans="1:18" ht="18.75" x14ac:dyDescent="0.4">
      <c r="A86" s="27"/>
      <c r="B86" s="27"/>
      <c r="C86" s="544"/>
      <c r="D86" s="531"/>
      <c r="E86" s="532"/>
      <c r="F86" s="41"/>
      <c r="G86" s="40"/>
      <c r="H86" s="39" t="str">
        <f t="shared" si="0"/>
        <v/>
      </c>
      <c r="I86" s="38"/>
      <c r="J86" s="37"/>
      <c r="K86" s="36"/>
      <c r="L86" s="35"/>
      <c r="M86" s="27"/>
    </row>
    <row r="87" spans="1:18" ht="18.75" x14ac:dyDescent="0.4">
      <c r="A87" s="27"/>
      <c r="B87" s="27"/>
      <c r="C87" s="544"/>
      <c r="D87" s="531"/>
      <c r="E87" s="532"/>
      <c r="F87" s="41"/>
      <c r="G87" s="40"/>
      <c r="H87" s="39" t="str">
        <f t="shared" si="0"/>
        <v/>
      </c>
      <c r="I87" s="38"/>
      <c r="J87" s="37"/>
      <c r="K87" s="36"/>
      <c r="L87" s="35"/>
      <c r="M87" s="27"/>
    </row>
    <row r="88" spans="1:18" ht="18.75" x14ac:dyDescent="0.4">
      <c r="A88" s="27"/>
      <c r="B88" s="27"/>
      <c r="C88" s="544"/>
      <c r="D88" s="531"/>
      <c r="E88" s="532"/>
      <c r="F88" s="41"/>
      <c r="G88" s="40"/>
      <c r="H88" s="39" t="str">
        <f t="shared" si="0"/>
        <v/>
      </c>
      <c r="I88" s="38"/>
      <c r="J88" s="37"/>
      <c r="K88" s="36"/>
      <c r="L88" s="35"/>
      <c r="M88" s="27"/>
    </row>
    <row r="89" spans="1:18" ht="18.75" x14ac:dyDescent="0.4">
      <c r="A89" s="27"/>
      <c r="B89" s="27"/>
      <c r="C89" s="545"/>
      <c r="D89" s="552"/>
      <c r="E89" s="553"/>
      <c r="F89" s="34"/>
      <c r="G89" s="33"/>
      <c r="H89" s="32" t="str">
        <f t="shared" si="0"/>
        <v/>
      </c>
      <c r="I89" s="31"/>
      <c r="J89" s="30"/>
      <c r="K89" s="29"/>
      <c r="L89" s="28"/>
      <c r="M89" s="27"/>
    </row>
    <row r="90" spans="1:18" s="17" customFormat="1" ht="19.5" customHeight="1" x14ac:dyDescent="0.4">
      <c r="A90" s="23"/>
      <c r="B90" s="23"/>
      <c r="C90" s="24"/>
      <c r="D90" s="24"/>
      <c r="E90" s="24"/>
      <c r="F90" s="25"/>
      <c r="G90" s="26"/>
      <c r="H90" s="26"/>
      <c r="I90" s="25"/>
      <c r="J90" s="25"/>
      <c r="K90" s="24"/>
      <c r="L90" s="24"/>
      <c r="M90" s="23"/>
    </row>
    <row r="91" spans="1:18" s="17" customFormat="1" ht="19.5" customHeight="1" x14ac:dyDescent="0.4">
      <c r="C91" s="22"/>
      <c r="D91" s="22"/>
      <c r="E91" s="22"/>
      <c r="F91" s="21"/>
      <c r="G91" s="20"/>
      <c r="H91" s="20"/>
      <c r="I91" s="19"/>
      <c r="J91" s="19"/>
      <c r="K91" s="18"/>
      <c r="L91" s="18"/>
    </row>
    <row r="92" spans="1:18" ht="19.5" customHeight="1" x14ac:dyDescent="0.4">
      <c r="C92" s="16"/>
      <c r="D92" s="16"/>
      <c r="E92" s="16"/>
      <c r="F92" s="15"/>
      <c r="I92" s="14"/>
      <c r="J92" s="14"/>
      <c r="K92" s="13"/>
      <c r="L92" s="13"/>
      <c r="N92" s="5" t="s">
        <v>167</v>
      </c>
      <c r="O92" s="5"/>
    </row>
    <row r="93" spans="1:18" ht="16.5" hidden="1" outlineLevel="1" x14ac:dyDescent="0.4">
      <c r="C93" s="16"/>
      <c r="D93" s="530"/>
      <c r="E93" s="530"/>
      <c r="F93" s="530"/>
      <c r="G93" s="530"/>
      <c r="H93" s="530"/>
      <c r="I93" s="530"/>
      <c r="J93" s="530"/>
      <c r="K93" s="530"/>
      <c r="L93" s="530"/>
      <c r="N93" s="9">
        <v>17</v>
      </c>
      <c r="O93" s="8" t="s">
        <v>32</v>
      </c>
      <c r="P93" s="8" t="s">
        <v>31</v>
      </c>
      <c r="Q93" s="8" t="s">
        <v>31</v>
      </c>
      <c r="R93" s="8" t="s">
        <v>166</v>
      </c>
    </row>
    <row r="94" spans="1:18" ht="16.5" hidden="1" outlineLevel="1" x14ac:dyDescent="0.4">
      <c r="C94" s="16"/>
      <c r="D94" s="530"/>
      <c r="E94" s="530"/>
      <c r="F94" s="530"/>
      <c r="G94" s="530"/>
      <c r="H94" s="530"/>
      <c r="I94" s="530"/>
      <c r="J94" s="530"/>
      <c r="K94" s="530"/>
      <c r="L94" s="530"/>
      <c r="N94" s="9">
        <v>18</v>
      </c>
      <c r="O94" s="8" t="s">
        <v>32</v>
      </c>
      <c r="P94" s="8" t="s">
        <v>31</v>
      </c>
      <c r="Q94" s="8" t="s">
        <v>31</v>
      </c>
      <c r="R94" s="8" t="s">
        <v>165</v>
      </c>
    </row>
    <row r="95" spans="1:18" ht="16.5" hidden="1" outlineLevel="1" x14ac:dyDescent="0.4">
      <c r="C95" s="16"/>
      <c r="D95" s="16"/>
      <c r="E95" s="16"/>
      <c r="F95" s="15"/>
      <c r="I95" s="14"/>
      <c r="J95" s="14"/>
      <c r="K95" s="13"/>
      <c r="L95" s="13"/>
      <c r="N95" s="9">
        <v>19</v>
      </c>
      <c r="O95" s="8" t="s">
        <v>32</v>
      </c>
      <c r="P95" s="8" t="s">
        <v>31</v>
      </c>
      <c r="Q95" s="8" t="s">
        <v>31</v>
      </c>
      <c r="R95" s="8" t="s">
        <v>164</v>
      </c>
    </row>
    <row r="96" spans="1:18" ht="16.5" hidden="1" outlineLevel="1" x14ac:dyDescent="0.4">
      <c r="N96" s="9">
        <v>20</v>
      </c>
      <c r="O96" s="8" t="s">
        <v>32</v>
      </c>
      <c r="P96" s="8" t="s">
        <v>31</v>
      </c>
      <c r="Q96" s="8" t="s">
        <v>31</v>
      </c>
      <c r="R96" s="8" t="s">
        <v>163</v>
      </c>
    </row>
    <row r="97" spans="14:18" ht="16.5" hidden="1" outlineLevel="1" x14ac:dyDescent="0.4">
      <c r="N97" s="9">
        <v>21</v>
      </c>
      <c r="O97" s="8" t="s">
        <v>32</v>
      </c>
      <c r="P97" s="8" t="s">
        <v>31</v>
      </c>
      <c r="Q97" s="8" t="s">
        <v>31</v>
      </c>
      <c r="R97" s="8" t="s">
        <v>162</v>
      </c>
    </row>
    <row r="98" spans="14:18" ht="16.5" hidden="1" outlineLevel="1" x14ac:dyDescent="0.4">
      <c r="N98" s="9">
        <v>22</v>
      </c>
      <c r="O98" s="8" t="s">
        <v>32</v>
      </c>
      <c r="P98" s="8" t="s">
        <v>31</v>
      </c>
      <c r="Q98" s="8" t="s">
        <v>31</v>
      </c>
      <c r="R98" s="8" t="s">
        <v>161</v>
      </c>
    </row>
    <row r="99" spans="14:18" ht="16.5" hidden="1" outlineLevel="1" x14ac:dyDescent="0.4">
      <c r="N99" s="9">
        <v>23</v>
      </c>
      <c r="O99" s="8" t="s">
        <v>32</v>
      </c>
      <c r="P99" s="8" t="s">
        <v>31</v>
      </c>
      <c r="Q99" s="8" t="s">
        <v>31</v>
      </c>
      <c r="R99" s="8" t="s">
        <v>160</v>
      </c>
    </row>
    <row r="100" spans="14:18" hidden="1" outlineLevel="1" x14ac:dyDescent="0.4"/>
    <row r="101" spans="14:18" ht="16.5" hidden="1" outlineLevel="1" x14ac:dyDescent="0.4">
      <c r="N101" s="9">
        <v>39</v>
      </c>
      <c r="O101" s="8" t="s">
        <v>14</v>
      </c>
      <c r="P101" s="8" t="s">
        <v>3</v>
      </c>
      <c r="Q101" s="8" t="s">
        <v>27</v>
      </c>
      <c r="R101" s="12" t="s">
        <v>29</v>
      </c>
    </row>
    <row r="102" spans="14:18" ht="16.5" hidden="1" outlineLevel="1" x14ac:dyDescent="0.4">
      <c r="N102" s="9">
        <v>40</v>
      </c>
      <c r="O102" s="8" t="s">
        <v>14</v>
      </c>
      <c r="P102" s="8" t="s">
        <v>3</v>
      </c>
      <c r="Q102" s="8" t="s">
        <v>27</v>
      </c>
      <c r="R102" s="12" t="s">
        <v>28</v>
      </c>
    </row>
    <row r="103" spans="14:18" ht="16.5" hidden="1" outlineLevel="1" x14ac:dyDescent="0.4">
      <c r="N103" s="9">
        <v>41</v>
      </c>
      <c r="O103" s="8" t="s">
        <v>14</v>
      </c>
      <c r="P103" s="8" t="s">
        <v>3</v>
      </c>
      <c r="Q103" s="8" t="s">
        <v>27</v>
      </c>
      <c r="R103" s="12" t="s">
        <v>26</v>
      </c>
    </row>
    <row r="104" spans="14:18" ht="16.5" hidden="1" outlineLevel="1" x14ac:dyDescent="0.4">
      <c r="N104" s="9">
        <v>42</v>
      </c>
      <c r="O104" s="8" t="s">
        <v>14</v>
      </c>
      <c r="P104" s="8" t="s">
        <v>3</v>
      </c>
      <c r="Q104" s="8" t="s">
        <v>23</v>
      </c>
      <c r="R104" s="12" t="s">
        <v>25</v>
      </c>
    </row>
    <row r="105" spans="14:18" ht="16.5" hidden="1" outlineLevel="1" x14ac:dyDescent="0.4">
      <c r="N105" s="9">
        <v>43</v>
      </c>
      <c r="O105" s="8" t="s">
        <v>14</v>
      </c>
      <c r="P105" s="8" t="s">
        <v>3</v>
      </c>
      <c r="Q105" s="8" t="s">
        <v>23</v>
      </c>
      <c r="R105" s="12" t="s">
        <v>24</v>
      </c>
    </row>
    <row r="106" spans="14:18" ht="16.5" hidden="1" outlineLevel="1" x14ac:dyDescent="0.4">
      <c r="N106" s="9">
        <v>44</v>
      </c>
      <c r="O106" s="8" t="s">
        <v>14</v>
      </c>
      <c r="P106" s="8" t="s">
        <v>3</v>
      </c>
      <c r="Q106" s="8" t="s">
        <v>23</v>
      </c>
      <c r="R106" s="12" t="s">
        <v>22</v>
      </c>
    </row>
    <row r="107" spans="14:18" ht="16.5" hidden="1" outlineLevel="1" x14ac:dyDescent="0.4">
      <c r="N107" s="9">
        <v>45</v>
      </c>
      <c r="O107" s="8" t="s">
        <v>14</v>
      </c>
      <c r="P107" s="8" t="s">
        <v>3</v>
      </c>
      <c r="Q107" s="8" t="s">
        <v>19</v>
      </c>
      <c r="R107" s="12" t="s">
        <v>21</v>
      </c>
    </row>
    <row r="108" spans="14:18" ht="16.5" hidden="1" outlineLevel="1" x14ac:dyDescent="0.4">
      <c r="N108" s="9">
        <v>46</v>
      </c>
      <c r="O108" s="8" t="s">
        <v>14</v>
      </c>
      <c r="P108" s="8" t="s">
        <v>3</v>
      </c>
      <c r="Q108" s="8" t="s">
        <v>19</v>
      </c>
      <c r="R108" s="12" t="s">
        <v>20</v>
      </c>
    </row>
    <row r="109" spans="14:18" ht="16.5" hidden="1" outlineLevel="1" x14ac:dyDescent="0.4">
      <c r="N109" s="9">
        <v>47</v>
      </c>
      <c r="O109" s="8" t="s">
        <v>14</v>
      </c>
      <c r="P109" s="8" t="s">
        <v>3</v>
      </c>
      <c r="Q109" s="8" t="s">
        <v>19</v>
      </c>
      <c r="R109" s="12" t="s">
        <v>18</v>
      </c>
    </row>
    <row r="110" spans="14:18" ht="16.5" hidden="1" outlineLevel="1" x14ac:dyDescent="0.4">
      <c r="N110" s="9">
        <v>48</v>
      </c>
      <c r="O110" s="8" t="s">
        <v>14</v>
      </c>
      <c r="P110" s="8" t="s">
        <v>3</v>
      </c>
      <c r="Q110" s="8" t="s">
        <v>16</v>
      </c>
      <c r="R110" s="12" t="s">
        <v>17</v>
      </c>
    </row>
    <row r="111" spans="14:18" ht="16.5" hidden="1" outlineLevel="1" x14ac:dyDescent="0.4">
      <c r="N111" s="9">
        <v>49</v>
      </c>
      <c r="O111" s="8" t="s">
        <v>14</v>
      </c>
      <c r="P111" s="8" t="s">
        <v>3</v>
      </c>
      <c r="Q111" s="8" t="s">
        <v>16</v>
      </c>
      <c r="R111" s="12" t="s">
        <v>15</v>
      </c>
    </row>
    <row r="112" spans="14:18" ht="16.5" hidden="1" outlineLevel="1" x14ac:dyDescent="0.4">
      <c r="N112" s="9">
        <v>50</v>
      </c>
      <c r="O112" s="8" t="s">
        <v>14</v>
      </c>
      <c r="P112" s="8" t="s">
        <v>3</v>
      </c>
      <c r="Q112" s="8" t="s">
        <v>13</v>
      </c>
      <c r="R112" s="12" t="s">
        <v>12</v>
      </c>
    </row>
    <row r="113" spans="14:18" ht="16.5" hidden="1" outlineLevel="1" x14ac:dyDescent="0.4">
      <c r="N113" s="11"/>
      <c r="O113" s="11"/>
      <c r="P113" s="11"/>
      <c r="Q113" s="11"/>
      <c r="R113" s="10"/>
    </row>
    <row r="114" spans="14:18" ht="16.5" hidden="1" outlineLevel="1" x14ac:dyDescent="0.4">
      <c r="N114" s="9">
        <v>61</v>
      </c>
      <c r="O114" s="8" t="s">
        <v>4</v>
      </c>
      <c r="P114" s="8" t="s">
        <v>3</v>
      </c>
      <c r="Q114" s="8" t="s">
        <v>10</v>
      </c>
      <c r="R114" s="8" t="s">
        <v>11</v>
      </c>
    </row>
    <row r="115" spans="14:18" ht="16.5" hidden="1" outlineLevel="1" x14ac:dyDescent="0.4">
      <c r="N115" s="9">
        <v>62</v>
      </c>
      <c r="O115" s="8" t="s">
        <v>4</v>
      </c>
      <c r="P115" s="8" t="s">
        <v>3</v>
      </c>
      <c r="Q115" s="8" t="s">
        <v>10</v>
      </c>
      <c r="R115" s="8" t="s">
        <v>9</v>
      </c>
    </row>
    <row r="116" spans="14:18" ht="16.5" hidden="1" outlineLevel="1" x14ac:dyDescent="0.4">
      <c r="N116" s="9">
        <v>63</v>
      </c>
      <c r="O116" s="8" t="s">
        <v>4</v>
      </c>
      <c r="P116" s="8" t="s">
        <v>3</v>
      </c>
      <c r="Q116" s="8" t="s">
        <v>7</v>
      </c>
      <c r="R116" s="8" t="s">
        <v>8</v>
      </c>
    </row>
    <row r="117" spans="14:18" ht="16.5" hidden="1" outlineLevel="1" x14ac:dyDescent="0.4">
      <c r="N117" s="9">
        <v>64</v>
      </c>
      <c r="O117" s="8" t="s">
        <v>4</v>
      </c>
      <c r="P117" s="8" t="s">
        <v>3</v>
      </c>
      <c r="Q117" s="8" t="s">
        <v>7</v>
      </c>
      <c r="R117" s="8" t="s">
        <v>6</v>
      </c>
    </row>
    <row r="118" spans="14:18" ht="16.5" hidden="1" outlineLevel="1" x14ac:dyDescent="0.4">
      <c r="N118" s="9">
        <v>65</v>
      </c>
      <c r="O118" s="8" t="s">
        <v>4</v>
      </c>
      <c r="P118" s="8" t="s">
        <v>3</v>
      </c>
      <c r="Q118" s="8" t="s">
        <v>2</v>
      </c>
      <c r="R118" s="8" t="s">
        <v>5</v>
      </c>
    </row>
    <row r="119" spans="14:18" ht="16.5" hidden="1" outlineLevel="1" x14ac:dyDescent="0.4">
      <c r="N119" s="7">
        <v>66</v>
      </c>
      <c r="O119" s="6" t="s">
        <v>4</v>
      </c>
      <c r="P119" s="6" t="s">
        <v>3</v>
      </c>
      <c r="Q119" s="6" t="s">
        <v>2</v>
      </c>
      <c r="R119" s="6" t="s">
        <v>1</v>
      </c>
    </row>
    <row r="120" spans="14:18" ht="18.75" collapsed="1" x14ac:dyDescent="0.4">
      <c r="N120" s="5" t="s">
        <v>159</v>
      </c>
      <c r="O120" s="5"/>
    </row>
  </sheetData>
  <mergeCells count="218">
    <mergeCell ref="I10:J10"/>
    <mergeCell ref="I9:J9"/>
    <mergeCell ref="I8:J8"/>
    <mergeCell ref="H3:K3"/>
    <mergeCell ref="K8:L8"/>
    <mergeCell ref="C1:P1"/>
    <mergeCell ref="I6:L6"/>
    <mergeCell ref="K7:L7"/>
    <mergeCell ref="C10:E10"/>
    <mergeCell ref="G10:H10"/>
    <mergeCell ref="C8:E9"/>
    <mergeCell ref="G8:H8"/>
    <mergeCell ref="C3:G3"/>
    <mergeCell ref="C6:E7"/>
    <mergeCell ref="G9:H9"/>
    <mergeCell ref="C2:L2"/>
    <mergeCell ref="K10:L10"/>
    <mergeCell ref="K9:L9"/>
    <mergeCell ref="G23:H23"/>
    <mergeCell ref="D24:E26"/>
    <mergeCell ref="G24:H24"/>
    <mergeCell ref="G22:H22"/>
    <mergeCell ref="G15:H15"/>
    <mergeCell ref="G16:H16"/>
    <mergeCell ref="K23:L23"/>
    <mergeCell ref="K21:L21"/>
    <mergeCell ref="K20:L20"/>
    <mergeCell ref="I24:J24"/>
    <mergeCell ref="G26:H26"/>
    <mergeCell ref="K24:L24"/>
    <mergeCell ref="K19:L19"/>
    <mergeCell ref="I20:J20"/>
    <mergeCell ref="G14:H14"/>
    <mergeCell ref="G20:H20"/>
    <mergeCell ref="D21:E23"/>
    <mergeCell ref="G21:H21"/>
    <mergeCell ref="G19:H19"/>
    <mergeCell ref="G12:H12"/>
    <mergeCell ref="I12:J12"/>
    <mergeCell ref="K12:L12"/>
    <mergeCell ref="C11:C27"/>
    <mergeCell ref="D11:E17"/>
    <mergeCell ref="G11:H11"/>
    <mergeCell ref="G13:H13"/>
    <mergeCell ref="G17:H17"/>
    <mergeCell ref="D18:E20"/>
    <mergeCell ref="G18:H18"/>
    <mergeCell ref="D27:E27"/>
    <mergeCell ref="G27:H27"/>
    <mergeCell ref="G25:H25"/>
    <mergeCell ref="I25:J25"/>
    <mergeCell ref="K25:L25"/>
    <mergeCell ref="K26:L26"/>
    <mergeCell ref="I27:J27"/>
    <mergeCell ref="I26:J26"/>
    <mergeCell ref="I15:J15"/>
    <mergeCell ref="C33:E34"/>
    <mergeCell ref="F33:F34"/>
    <mergeCell ref="G33:H34"/>
    <mergeCell ref="I33:L33"/>
    <mergeCell ref="K34:L34"/>
    <mergeCell ref="C28:E29"/>
    <mergeCell ref="G28:H28"/>
    <mergeCell ref="K28:L28"/>
    <mergeCell ref="G29:H29"/>
    <mergeCell ref="I29:J29"/>
    <mergeCell ref="D35:E39"/>
    <mergeCell ref="G35:H35"/>
    <mergeCell ref="I35:J35"/>
    <mergeCell ref="K35:L35"/>
    <mergeCell ref="G37:H37"/>
    <mergeCell ref="I37:J37"/>
    <mergeCell ref="K37:L37"/>
    <mergeCell ref="G39:H39"/>
    <mergeCell ref="G42:H42"/>
    <mergeCell ref="G36:H36"/>
    <mergeCell ref="I36:J36"/>
    <mergeCell ref="K36:L36"/>
    <mergeCell ref="G38:H38"/>
    <mergeCell ref="I38:J38"/>
    <mergeCell ref="K38:L38"/>
    <mergeCell ref="D41:E46"/>
    <mergeCell ref="G43:H43"/>
    <mergeCell ref="K40:L40"/>
    <mergeCell ref="I40:J40"/>
    <mergeCell ref="I42:J42"/>
    <mergeCell ref="I43:J43"/>
    <mergeCell ref="D56:E56"/>
    <mergeCell ref="G56:H56"/>
    <mergeCell ref="G54:H54"/>
    <mergeCell ref="G55:H55"/>
    <mergeCell ref="K56:L56"/>
    <mergeCell ref="K55:L55"/>
    <mergeCell ref="G45:H45"/>
    <mergeCell ref="G46:H46"/>
    <mergeCell ref="G50:H50"/>
    <mergeCell ref="I50:J50"/>
    <mergeCell ref="K50:L50"/>
    <mergeCell ref="G48:H48"/>
    <mergeCell ref="I48:J48"/>
    <mergeCell ref="K48:L48"/>
    <mergeCell ref="K49:L49"/>
    <mergeCell ref="I47:J47"/>
    <mergeCell ref="I56:J56"/>
    <mergeCell ref="I52:J52"/>
    <mergeCell ref="G65:H65"/>
    <mergeCell ref="G66:H66"/>
    <mergeCell ref="G67:H67"/>
    <mergeCell ref="K59:L59"/>
    <mergeCell ref="I51:J51"/>
    <mergeCell ref="G44:H44"/>
    <mergeCell ref="I44:J44"/>
    <mergeCell ref="K44:L44"/>
    <mergeCell ref="G41:H41"/>
    <mergeCell ref="I41:J41"/>
    <mergeCell ref="K41:L41"/>
    <mergeCell ref="K42:L42"/>
    <mergeCell ref="I45:J45"/>
    <mergeCell ref="G61:H61"/>
    <mergeCell ref="K61:L61"/>
    <mergeCell ref="G53:H53"/>
    <mergeCell ref="K52:L52"/>
    <mergeCell ref="K51:L51"/>
    <mergeCell ref="K47:L47"/>
    <mergeCell ref="K46:L46"/>
    <mergeCell ref="K45:L45"/>
    <mergeCell ref="I60:J60"/>
    <mergeCell ref="I58:J58"/>
    <mergeCell ref="I57:J57"/>
    <mergeCell ref="C47:C67"/>
    <mergeCell ref="D47:E51"/>
    <mergeCell ref="G47:H47"/>
    <mergeCell ref="G49:H49"/>
    <mergeCell ref="G64:H64"/>
    <mergeCell ref="K64:L64"/>
    <mergeCell ref="G60:H60"/>
    <mergeCell ref="I46:J46"/>
    <mergeCell ref="I49:J49"/>
    <mergeCell ref="I53:J53"/>
    <mergeCell ref="K53:L53"/>
    <mergeCell ref="G51:H51"/>
    <mergeCell ref="D52:E55"/>
    <mergeCell ref="G52:H52"/>
    <mergeCell ref="D57:E67"/>
    <mergeCell ref="G57:H57"/>
    <mergeCell ref="G58:H58"/>
    <mergeCell ref="K58:L58"/>
    <mergeCell ref="K57:L57"/>
    <mergeCell ref="K67:L67"/>
    <mergeCell ref="G59:H59"/>
    <mergeCell ref="I59:J59"/>
    <mergeCell ref="K63:L63"/>
    <mergeCell ref="K65:L65"/>
    <mergeCell ref="C73:C89"/>
    <mergeCell ref="D73:E73"/>
    <mergeCell ref="D75:E75"/>
    <mergeCell ref="C71:E72"/>
    <mergeCell ref="I71:L71"/>
    <mergeCell ref="K72:L72"/>
    <mergeCell ref="D76:E76"/>
    <mergeCell ref="D77:E77"/>
    <mergeCell ref="D74:E74"/>
    <mergeCell ref="D81:E81"/>
    <mergeCell ref="D84:E84"/>
    <mergeCell ref="D85:E85"/>
    <mergeCell ref="D86:E86"/>
    <mergeCell ref="D87:E87"/>
    <mergeCell ref="D82:E82"/>
    <mergeCell ref="D83:E83"/>
    <mergeCell ref="H71:H72"/>
    <mergeCell ref="D93:L94"/>
    <mergeCell ref="I7:J7"/>
    <mergeCell ref="F6:H7"/>
    <mergeCell ref="I34:J34"/>
    <mergeCell ref="I66:J66"/>
    <mergeCell ref="D89:E89"/>
    <mergeCell ref="D88:E88"/>
    <mergeCell ref="D78:E78"/>
    <mergeCell ref="D79:E79"/>
    <mergeCell ref="D80:E80"/>
    <mergeCell ref="K43:L43"/>
    <mergeCell ref="K29:L29"/>
    <mergeCell ref="K22:L22"/>
    <mergeCell ref="I55:J55"/>
    <mergeCell ref="I54:J54"/>
    <mergeCell ref="K62:L62"/>
    <mergeCell ref="I67:J67"/>
    <mergeCell ref="I65:J65"/>
    <mergeCell ref="I64:J64"/>
    <mergeCell ref="I63:J63"/>
    <mergeCell ref="I62:J62"/>
    <mergeCell ref="I61:J61"/>
    <mergeCell ref="I16:J16"/>
    <mergeCell ref="K16:L16"/>
    <mergeCell ref="K60:L60"/>
    <mergeCell ref="K54:L54"/>
    <mergeCell ref="C35:C46"/>
    <mergeCell ref="I13:J13"/>
    <mergeCell ref="I11:J11"/>
    <mergeCell ref="I14:J14"/>
    <mergeCell ref="K15:L15"/>
    <mergeCell ref="K13:L13"/>
    <mergeCell ref="K11:L11"/>
    <mergeCell ref="I39:J39"/>
    <mergeCell ref="I23:J23"/>
    <mergeCell ref="I21:J21"/>
    <mergeCell ref="I22:J22"/>
    <mergeCell ref="K18:L18"/>
    <mergeCell ref="K17:L17"/>
    <mergeCell ref="I18:J18"/>
    <mergeCell ref="I17:J17"/>
    <mergeCell ref="K39:L39"/>
    <mergeCell ref="K27:L27"/>
    <mergeCell ref="D40:E40"/>
    <mergeCell ref="G40:H40"/>
    <mergeCell ref="K14:L14"/>
    <mergeCell ref="I28:J28"/>
    <mergeCell ref="I19:J19"/>
  </mergeCells>
  <phoneticPr fontId="3"/>
  <dataValidations count="5">
    <dataValidation type="list" allowBlank="1" showInputMessage="1" showErrorMessage="1" sqref="F28:F29" xr:uid="{00000000-0002-0000-0400-000000000000}">
      <formula1>$N$93:$N$99</formula1>
    </dataValidation>
    <dataValidation type="list" allowBlank="1" showInputMessage="1" showErrorMessage="1" sqref="D73:E89" xr:uid="{00000000-0002-0000-0400-000001000000}">
      <formula1>"水路,農道,ため池"</formula1>
    </dataValidation>
    <dataValidation type="list" allowBlank="1" showInputMessage="1" showErrorMessage="1" sqref="F73:F89" xr:uid="{00000000-0002-0000-0400-000002000000}">
      <formula1>$N$114:$N$119</formula1>
    </dataValidation>
    <dataValidation type="list" allowBlank="1" showInputMessage="1" showErrorMessage="1" sqref="F52:F55" xr:uid="{00000000-0002-0000-0400-000003000000}">
      <formula1>$N$101:$N$112</formula1>
    </dataValidation>
    <dataValidation type="list" allowBlank="1" showInputMessage="1" showErrorMessage="1" sqref="L3" xr:uid="{00000000-0002-0000-0400-000004000000}">
      <formula1>"事業計画,事業計画　（案）"</formula1>
    </dataValidation>
  </dataValidations>
  <printOptions horizontalCentered="1" verticalCentered="1"/>
  <pageMargins left="0.70866141732283472" right="0.70866141732283472" top="0.19685039370078741" bottom="0.19685039370078741" header="0.59055118110236227" footer="0.51181102362204722"/>
  <pageSetup paperSize="9" scale="60" fitToHeight="2"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AJ112"/>
  <sheetViews>
    <sheetView showGridLines="0" zoomScaleNormal="100" zoomScaleSheetLayoutView="85" workbookViewId="0">
      <pane ySplit="7" topLeftCell="A8" activePane="bottomLeft" state="frozen"/>
      <selection activeCell="V30" sqref="V30"/>
      <selection pane="bottomLeft" activeCell="S9" sqref="S9"/>
    </sheetView>
  </sheetViews>
  <sheetFormatPr defaultRowHeight="12" outlineLevelRow="1" x14ac:dyDescent="0.15"/>
  <cols>
    <col min="1" max="1" width="1.875" style="151" customWidth="1"/>
    <col min="2" max="2" width="2.75" style="151" customWidth="1"/>
    <col min="3" max="3" width="5" style="151" customWidth="1"/>
    <col min="4" max="4" width="5.125" style="151" customWidth="1"/>
    <col min="5" max="10" width="3" style="151" customWidth="1"/>
    <col min="11" max="11" width="8.125" style="151" customWidth="1"/>
    <col min="12" max="12" width="10" style="151" customWidth="1"/>
    <col min="13" max="13" width="18.75" style="151" customWidth="1"/>
    <col min="14" max="17" width="9" style="151" customWidth="1"/>
    <col min="18" max="18" width="10.625" style="151" customWidth="1"/>
    <col min="19" max="19" width="40.5" style="154" customWidth="1"/>
    <col min="20" max="20" width="2" style="151" customWidth="1"/>
    <col min="21" max="21" width="1.875" style="151" customWidth="1"/>
    <col min="22" max="22" width="10.375" style="151" customWidth="1"/>
    <col min="23" max="23" width="10.375" style="153" customWidth="1"/>
    <col min="24" max="24" width="36.875" style="153" customWidth="1"/>
    <col min="25" max="25" width="8.5" style="151" bestFit="1" customWidth="1"/>
    <col min="26" max="26" width="3.625" style="151" customWidth="1"/>
    <col min="27" max="27" width="3.125" style="152" bestFit="1" customWidth="1"/>
    <col min="28" max="28" width="6.5" style="151" bestFit="1" customWidth="1"/>
    <col min="29" max="29" width="4.75" style="151" bestFit="1" customWidth="1"/>
    <col min="30" max="30" width="3.125" style="152" customWidth="1"/>
    <col min="31" max="32" width="4.75" style="151" bestFit="1" customWidth="1"/>
    <col min="33" max="33" width="3.125" style="151" customWidth="1"/>
    <col min="34" max="34" width="4.75" style="151" bestFit="1" customWidth="1"/>
    <col min="35" max="35" width="3.125" style="151" bestFit="1" customWidth="1"/>
    <col min="36" max="36" width="8.625" style="151" customWidth="1"/>
    <col min="37" max="37" width="9" style="151"/>
    <col min="38" max="39" width="3.625" style="151" customWidth="1"/>
    <col min="40" max="48" width="14.25" style="151" customWidth="1"/>
    <col min="49" max="49" width="53.25" style="151" customWidth="1"/>
    <col min="50" max="50" width="50.625" style="151" customWidth="1"/>
    <col min="51" max="51" width="45.125" style="151" customWidth="1"/>
    <col min="52" max="52" width="38.375" style="151" customWidth="1"/>
    <col min="53" max="54" width="45.125" style="151" customWidth="1"/>
    <col min="55" max="55" width="50.625" style="151" customWidth="1"/>
    <col min="56" max="56" width="49.25" style="151" customWidth="1"/>
    <col min="57" max="58" width="57.375" style="151" customWidth="1"/>
    <col min="59" max="59" width="54.5" style="151" customWidth="1"/>
    <col min="60" max="60" width="42.5" style="151" customWidth="1"/>
    <col min="61" max="61" width="12.75" style="151" customWidth="1"/>
    <col min="62" max="16384" width="9" style="151"/>
  </cols>
  <sheetData>
    <row r="1" spans="1:36" ht="14.25" customHeight="1" x14ac:dyDescent="0.15">
      <c r="A1" s="248"/>
      <c r="B1" s="248"/>
      <c r="C1" s="246" t="s">
        <v>316</v>
      </c>
      <c r="D1" s="248"/>
      <c r="E1" s="248"/>
      <c r="F1" s="248"/>
      <c r="G1" s="248"/>
      <c r="H1" s="248"/>
      <c r="I1" s="248"/>
      <c r="J1" s="248"/>
      <c r="K1" s="248"/>
      <c r="L1" s="248"/>
      <c r="M1" s="248"/>
      <c r="N1" s="248"/>
      <c r="O1" s="248"/>
      <c r="P1" s="248"/>
      <c r="Q1" s="248"/>
      <c r="R1" s="248"/>
      <c r="S1" s="248"/>
      <c r="T1" s="248"/>
      <c r="U1" s="248"/>
      <c r="V1" s="247"/>
      <c r="W1" s="248"/>
      <c r="X1" s="248"/>
      <c r="Y1" s="248"/>
      <c r="Z1" s="248"/>
      <c r="AA1" s="248"/>
      <c r="AB1" s="248"/>
      <c r="AC1" s="248"/>
      <c r="AD1" s="248"/>
      <c r="AE1" s="248"/>
      <c r="AF1" s="248"/>
      <c r="AG1" s="248"/>
      <c r="AH1" s="248"/>
      <c r="AI1" s="248"/>
      <c r="AJ1" s="248"/>
    </row>
    <row r="2" spans="1:36" ht="27" customHeight="1" x14ac:dyDescent="0.15">
      <c r="A2" s="248"/>
      <c r="B2" s="248"/>
      <c r="C2" s="403" t="s">
        <v>545</v>
      </c>
      <c r="D2" s="248"/>
      <c r="E2" s="248"/>
      <c r="F2" s="248"/>
      <c r="G2" s="248"/>
      <c r="H2" s="248"/>
      <c r="I2" s="248"/>
      <c r="J2" s="248"/>
      <c r="K2" s="248"/>
      <c r="L2" s="248"/>
      <c r="M2" s="248"/>
      <c r="N2" s="248"/>
      <c r="O2" s="248"/>
      <c r="P2" s="248"/>
      <c r="Q2" s="248"/>
      <c r="R2" s="248"/>
      <c r="S2" s="248"/>
      <c r="T2" s="248"/>
      <c r="U2" s="248"/>
      <c r="V2" s="247"/>
      <c r="W2" s="248"/>
      <c r="X2" s="248"/>
      <c r="Y2" s="248"/>
      <c r="Z2" s="248"/>
      <c r="AA2" s="248"/>
      <c r="AB2" s="248"/>
      <c r="AC2" s="248"/>
      <c r="AD2" s="248"/>
      <c r="AE2" s="248"/>
      <c r="AF2" s="248"/>
      <c r="AG2" s="248"/>
      <c r="AH2" s="248"/>
      <c r="AI2" s="248"/>
      <c r="AJ2" s="248"/>
    </row>
    <row r="3" spans="1:36" ht="14.25" outlineLevel="1" x14ac:dyDescent="0.15">
      <c r="A3" s="248"/>
      <c r="B3" s="727" t="s">
        <v>544</v>
      </c>
      <c r="C3" s="727"/>
      <c r="D3" s="727"/>
      <c r="E3" s="727"/>
      <c r="F3" s="727"/>
      <c r="G3" s="727"/>
      <c r="H3" s="727"/>
      <c r="I3" s="727"/>
      <c r="J3" s="727"/>
      <c r="K3" s="727"/>
      <c r="L3" s="727"/>
      <c r="M3" s="727"/>
      <c r="N3" s="727"/>
      <c r="O3" s="727"/>
      <c r="P3" s="727"/>
      <c r="Q3" s="727"/>
      <c r="R3" s="727"/>
      <c r="S3" s="727"/>
      <c r="T3" s="155"/>
      <c r="U3" s="155"/>
      <c r="V3" s="247"/>
      <c r="W3" s="155"/>
      <c r="X3" s="157"/>
      <c r="Y3" s="155"/>
      <c r="Z3" s="155"/>
      <c r="AA3" s="156"/>
      <c r="AB3" s="155"/>
      <c r="AC3" s="155"/>
      <c r="AD3" s="156"/>
      <c r="AE3" s="155"/>
      <c r="AF3" s="155"/>
      <c r="AG3" s="155"/>
      <c r="AH3" s="155"/>
      <c r="AI3" s="155"/>
      <c r="AJ3" s="155"/>
    </row>
    <row r="4" spans="1:36" ht="10.5" customHeight="1" x14ac:dyDescent="0.15">
      <c r="A4" s="248"/>
      <c r="B4" s="402"/>
      <c r="C4" s="402"/>
      <c r="D4" s="402"/>
      <c r="E4" s="402"/>
      <c r="F4" s="402"/>
      <c r="G4" s="402"/>
      <c r="H4" s="402"/>
      <c r="I4" s="402"/>
      <c r="J4" s="402"/>
      <c r="K4" s="402"/>
      <c r="L4" s="402"/>
      <c r="M4" s="402"/>
      <c r="N4" s="402"/>
      <c r="O4" s="402"/>
      <c r="P4" s="402"/>
      <c r="Q4" s="402"/>
      <c r="R4" s="402"/>
      <c r="S4" s="402"/>
      <c r="T4" s="155"/>
      <c r="U4" s="155"/>
      <c r="V4" s="247"/>
      <c r="W4" s="244"/>
      <c r="X4" s="157"/>
      <c r="Y4" s="155"/>
      <c r="Z4" s="155"/>
      <c r="AA4" s="156"/>
      <c r="AB4" s="155"/>
      <c r="AC4" s="155"/>
      <c r="AD4" s="156"/>
      <c r="AE4" s="155"/>
      <c r="AF4" s="155"/>
      <c r="AG4" s="155"/>
      <c r="AH4" s="155"/>
      <c r="AI4" s="155"/>
      <c r="AJ4" s="155"/>
    </row>
    <row r="5" spans="1:36" ht="19.5" customHeight="1" x14ac:dyDescent="0.15">
      <c r="A5" s="248"/>
      <c r="B5" s="728" t="str">
        <f>基礎データ!D9&amp;基礎データ!E9&amp;基礎データ!F9</f>
        <v>令和△年度</v>
      </c>
      <c r="C5" s="728"/>
      <c r="D5" s="728"/>
      <c r="E5" s="728"/>
      <c r="F5" s="729" t="s">
        <v>548</v>
      </c>
      <c r="G5" s="729"/>
      <c r="H5" s="729"/>
      <c r="I5" s="729"/>
      <c r="J5" s="729"/>
      <c r="K5" s="729"/>
      <c r="L5" s="729"/>
      <c r="M5" s="729"/>
      <c r="N5" s="729"/>
      <c r="O5" s="729"/>
      <c r="P5" s="729"/>
      <c r="Q5" s="729"/>
      <c r="R5" s="411" t="s">
        <v>549</v>
      </c>
      <c r="S5" s="245" t="str">
        <f>基礎データ!D12</f>
        <v>○○○○活動組織</v>
      </c>
      <c r="T5" s="155"/>
      <c r="U5" s="155"/>
      <c r="V5" s="730" t="s">
        <v>561</v>
      </c>
      <c r="W5" s="730"/>
      <c r="X5" s="730"/>
      <c r="Y5" s="730"/>
      <c r="Z5" s="730"/>
      <c r="AA5" s="730"/>
      <c r="AB5" s="730"/>
      <c r="AC5" s="730"/>
      <c r="AD5" s="730"/>
      <c r="AE5" s="730"/>
      <c r="AF5" s="730"/>
      <c r="AG5" s="730"/>
      <c r="AH5" s="730"/>
      <c r="AI5" s="730"/>
      <c r="AJ5" s="155"/>
    </row>
    <row r="6" spans="1:36" s="241" customFormat="1" ht="12" customHeight="1" x14ac:dyDescent="0.15">
      <c r="A6" s="248"/>
      <c r="B6" s="243"/>
      <c r="C6" s="790" t="s">
        <v>315</v>
      </c>
      <c r="D6" s="791"/>
      <c r="E6" s="792" t="s">
        <v>314</v>
      </c>
      <c r="F6" s="793"/>
      <c r="G6" s="793"/>
      <c r="H6" s="793"/>
      <c r="I6" s="793"/>
      <c r="J6" s="794"/>
      <c r="K6" s="784" t="s">
        <v>313</v>
      </c>
      <c r="L6" s="785"/>
      <c r="M6" s="786"/>
      <c r="N6" s="787" t="s">
        <v>312</v>
      </c>
      <c r="O6" s="788"/>
      <c r="P6" s="788"/>
      <c r="Q6" s="788"/>
      <c r="R6" s="788"/>
      <c r="S6" s="789"/>
      <c r="T6" s="242"/>
      <c r="U6" s="242"/>
      <c r="V6" s="780"/>
      <c r="W6" s="781"/>
      <c r="X6" s="781"/>
      <c r="Y6" s="781"/>
      <c r="Z6" s="781"/>
      <c r="AA6" s="781"/>
      <c r="AB6" s="781"/>
      <c r="AC6" s="781"/>
      <c r="AD6" s="781"/>
      <c r="AE6" s="781"/>
      <c r="AF6" s="781"/>
      <c r="AG6" s="781"/>
      <c r="AH6" s="781"/>
      <c r="AI6" s="782"/>
      <c r="AJ6" s="242"/>
    </row>
    <row r="7" spans="1:36" ht="12" customHeight="1" thickBot="1" x14ac:dyDescent="0.2">
      <c r="A7" s="418"/>
      <c r="B7" s="240"/>
      <c r="C7" s="239"/>
      <c r="D7" s="238"/>
      <c r="E7" s="237"/>
      <c r="F7" s="237"/>
      <c r="G7" s="237"/>
      <c r="H7" s="237"/>
      <c r="I7" s="237"/>
      <c r="J7" s="237"/>
      <c r="K7" s="235" t="s">
        <v>311</v>
      </c>
      <c r="L7" s="236" t="s">
        <v>47</v>
      </c>
      <c r="M7" s="235" t="s">
        <v>83</v>
      </c>
      <c r="N7" s="234" t="s">
        <v>198</v>
      </c>
      <c r="O7" s="233" t="s">
        <v>310</v>
      </c>
      <c r="P7" s="232" t="s">
        <v>309</v>
      </c>
      <c r="Q7" s="232" t="s">
        <v>308</v>
      </c>
      <c r="R7" s="232" t="s">
        <v>122</v>
      </c>
      <c r="S7" s="231" t="s">
        <v>307</v>
      </c>
      <c r="T7" s="230"/>
      <c r="U7" s="230"/>
      <c r="V7" s="226" t="s">
        <v>306</v>
      </c>
      <c r="W7" s="229" t="s">
        <v>305</v>
      </c>
      <c r="X7" s="228" t="s">
        <v>304</v>
      </c>
      <c r="Y7" s="225" t="s">
        <v>303</v>
      </c>
      <c r="Z7" s="227" t="s">
        <v>302</v>
      </c>
      <c r="AA7" s="226" t="s">
        <v>299</v>
      </c>
      <c r="AB7" s="225" t="s">
        <v>298</v>
      </c>
      <c r="AC7" s="224">
        <v>1</v>
      </c>
      <c r="AD7" s="226" t="s">
        <v>301</v>
      </c>
      <c r="AE7" s="225" t="s">
        <v>298</v>
      </c>
      <c r="AF7" s="224">
        <v>2</v>
      </c>
      <c r="AG7" s="226" t="s">
        <v>300</v>
      </c>
      <c r="AH7" s="225" t="s">
        <v>298</v>
      </c>
      <c r="AI7" s="224">
        <v>3</v>
      </c>
      <c r="AJ7" s="155"/>
    </row>
    <row r="8" spans="1:36" ht="11.25" customHeight="1" thickTop="1" x14ac:dyDescent="0.15">
      <c r="A8" s="419"/>
      <c r="B8" s="783">
        <v>1</v>
      </c>
      <c r="C8" s="221" t="s">
        <v>231</v>
      </c>
      <c r="D8" s="207" t="s">
        <v>255</v>
      </c>
      <c r="E8" s="771">
        <v>1</v>
      </c>
      <c r="F8" s="748">
        <v>2</v>
      </c>
      <c r="G8" s="748"/>
      <c r="H8" s="748"/>
      <c r="I8" s="748"/>
      <c r="J8" s="748"/>
      <c r="K8" s="776" t="str">
        <f>IF($E8="","",(IFERROR(VLOOKUP($E8,【選択肢】!$K$3:$O$84,2,)," ")&amp;IF($F8="","",","&amp;IFERROR(VLOOKUP($F8,【選択肢】!$K$3:$O$84,2,)," ")&amp;IF($G8="","",","&amp;IFERROR(VLOOKUP($G8,【選択肢】!$K$3:$O$84,2,)," ")&amp;IF($H8="","",","&amp;IFERROR(VLOOKUP($H8,【選択肢】!$K$3:$O$84,2,)," ")&amp;IF($I8="","",","&amp;IFERROR(VLOOKUP($I8,【選択肢】!$K$3:$O$84,2,)," ")&amp;IF($J8="","",","&amp;IFERROR(VLOOKUP($J8,【選択肢】!$K$3:$O$84,2,)," "))))))))</f>
        <v>農地維持,農地維持</v>
      </c>
      <c r="L8" s="776" t="str">
        <f>IF($E8="","",(IFERROR(VLOOKUP($E8,【選択肢】!$K$3:$O$84,4,)," ")&amp;IF($F8="","",","&amp;IFERROR(VLOOKUP($F8,【選択肢】!$K$3:$O$84,4,)," ")&amp;IF($G8="","",","&amp;IFERROR(VLOOKUP($G8,【選択肢】!$K$3:$O$84,4,)," ")&amp;IF($H8="","",","&amp;IFERROR(VLOOKUP($H8,【選択肢】!$K$3:$O$84,4,)," ")&amp;IF($I8="","",","&amp;IFERROR(VLOOKUP($I8,【選択肢】!$K$3:$O$84,4,)," ")&amp;IF($J8="","",","&amp;IFERROR(VLOOKUP($J8,【選択肢】!$K$3:$O$84,4,)," "))))))))</f>
        <v>点検,計画策定</v>
      </c>
      <c r="M8" s="778" t="str">
        <f>IF($E8="","",(IFERROR(VLOOKUP($E8,【選択肢】!$K$3:$O$84,5,)," ")&amp;IF($F8="","",","&amp;IFERROR(VLOOKUP($F8,【選択肢】!$K$3:$O$84,5,)," ")&amp;IF($G8="","",","&amp;IFERROR(VLOOKUP($G8,【選択肢】!$K$3:$O$84,5,)," ")&amp;IF($H8="","",","&amp;IFERROR(VLOOKUP($H8,【選択肢】!$K$3:$O$84,5,)," ")&amp;IF($I8="","",","&amp;IFERROR(VLOOKUP($I8,【選択肢】!$K$3:$O$84,5,)," ")&amp;IF($J8="","",","&amp;IFERROR(VLOOKUP($J8,【選択肢】!$K$3:$O$84,5,)," "))))))))</f>
        <v>1 点検,2 年度活動計画の策定</v>
      </c>
      <c r="N8" s="774">
        <f>SUMIF($W8:$W10,N$7,$V8:$V10)</f>
        <v>23820</v>
      </c>
      <c r="O8" s="725">
        <f>SUMIF($W8:$W10,O$7,$V8:$V10)</f>
        <v>0</v>
      </c>
      <c r="P8" s="725">
        <f>SUMIF($W8:$W10,P$7,$V8:$V10)</f>
        <v>0</v>
      </c>
      <c r="Q8" s="725">
        <f>SUMIF($W8:$W10,Q$7,$V8:$V10)</f>
        <v>0</v>
      </c>
      <c r="R8" s="725">
        <f>SUM(N8:Q10)</f>
        <v>23820</v>
      </c>
      <c r="S8" s="204" t="str">
        <f>X8&amp;"　"&amp;TEXT(Y8,"#,###")&amp;Z8&amp;AA8&amp;AB8&amp;AC8&amp;AD8&amp;AE8&amp;AF8&amp;AG8&amp;AH8&amp;AI8</f>
        <v>現地確認（軽作業）　1,191円×1時間×10人×1回</v>
      </c>
      <c r="T8" s="155"/>
      <c r="U8" s="155"/>
      <c r="V8" s="217">
        <f t="shared" ref="V8:V39" si="0">IF(Y8*AB8*AE8*AH8=0,IF(Y8*AB8*AE8=0,IF(Y8*AB8=0,Y8,Y8*AB8),Y8*AB8*AE8),Y8*AB8*AE8*AH8)</f>
        <v>11910</v>
      </c>
      <c r="W8" s="216" t="s">
        <v>239</v>
      </c>
      <c r="X8" s="215" t="s">
        <v>297</v>
      </c>
      <c r="Y8" s="214">
        <v>1191</v>
      </c>
      <c r="Z8" s="213" t="s">
        <v>237</v>
      </c>
      <c r="AA8" s="211" t="s">
        <v>233</v>
      </c>
      <c r="AB8" s="212">
        <v>1</v>
      </c>
      <c r="AC8" s="209" t="s">
        <v>235</v>
      </c>
      <c r="AD8" s="211" t="s">
        <v>233</v>
      </c>
      <c r="AE8" s="210">
        <v>10</v>
      </c>
      <c r="AF8" s="209" t="s">
        <v>234</v>
      </c>
      <c r="AG8" s="211" t="s">
        <v>233</v>
      </c>
      <c r="AH8" s="210">
        <v>1</v>
      </c>
      <c r="AI8" s="209" t="s">
        <v>232</v>
      </c>
      <c r="AJ8" s="155"/>
    </row>
    <row r="9" spans="1:36" ht="11.25" customHeight="1" x14ac:dyDescent="0.15">
      <c r="A9" s="248"/>
      <c r="B9" s="769"/>
      <c r="C9" s="208"/>
      <c r="D9" s="207"/>
      <c r="E9" s="771"/>
      <c r="F9" s="748"/>
      <c r="G9" s="748"/>
      <c r="H9" s="748"/>
      <c r="I9" s="748"/>
      <c r="J9" s="748"/>
      <c r="K9" s="776" t="s">
        <v>563</v>
      </c>
      <c r="L9" s="776" t="s">
        <v>563</v>
      </c>
      <c r="M9" s="778" t="s">
        <v>563</v>
      </c>
      <c r="N9" s="774"/>
      <c r="O9" s="725"/>
      <c r="P9" s="725"/>
      <c r="Q9" s="725"/>
      <c r="R9" s="725"/>
      <c r="S9" s="204" t="str">
        <f t="shared" ref="S9:S69" si="1">X9&amp;"　"&amp;TEXT(Y9,"#,###")&amp;Z9&amp;AA9&amp;AB9&amp;AC9&amp;AD9&amp;AE9&amp;AF9&amp;AG9&amp;AH9&amp;AI9</f>
        <v>計画策定（軽作業）　1,191円×1時間×10人×1回</v>
      </c>
      <c r="T9" s="155"/>
      <c r="U9" s="155"/>
      <c r="V9" s="203">
        <f t="shared" si="0"/>
        <v>11910</v>
      </c>
      <c r="W9" s="202" t="s">
        <v>239</v>
      </c>
      <c r="X9" s="223" t="s">
        <v>294</v>
      </c>
      <c r="Y9" s="200">
        <v>1191</v>
      </c>
      <c r="Z9" s="199" t="s">
        <v>237</v>
      </c>
      <c r="AA9" s="197" t="s">
        <v>233</v>
      </c>
      <c r="AB9" s="198">
        <v>1</v>
      </c>
      <c r="AC9" s="195" t="s">
        <v>235</v>
      </c>
      <c r="AD9" s="197" t="s">
        <v>233</v>
      </c>
      <c r="AE9" s="196">
        <v>10</v>
      </c>
      <c r="AF9" s="195" t="s">
        <v>234</v>
      </c>
      <c r="AG9" s="197" t="s">
        <v>233</v>
      </c>
      <c r="AH9" s="196">
        <v>1</v>
      </c>
      <c r="AI9" s="195" t="s">
        <v>232</v>
      </c>
      <c r="AJ9" s="155"/>
    </row>
    <row r="10" spans="1:36" ht="11.25" customHeight="1" thickBot="1" x14ac:dyDescent="0.2">
      <c r="A10" s="418"/>
      <c r="B10" s="769"/>
      <c r="C10" s="194"/>
      <c r="D10" s="193"/>
      <c r="E10" s="772"/>
      <c r="F10" s="747"/>
      <c r="G10" s="747"/>
      <c r="H10" s="747"/>
      <c r="I10" s="747"/>
      <c r="J10" s="747"/>
      <c r="K10" s="777" t="s">
        <v>563</v>
      </c>
      <c r="L10" s="777" t="s">
        <v>563</v>
      </c>
      <c r="M10" s="779" t="s">
        <v>563</v>
      </c>
      <c r="N10" s="775"/>
      <c r="O10" s="726"/>
      <c r="P10" s="726"/>
      <c r="Q10" s="726"/>
      <c r="R10" s="726"/>
      <c r="S10" s="190" t="str">
        <f t="shared" si="1"/>
        <v>　</v>
      </c>
      <c r="T10" s="421"/>
      <c r="U10" s="155"/>
      <c r="V10" s="189">
        <f t="shared" si="0"/>
        <v>0</v>
      </c>
      <c r="W10" s="188"/>
      <c r="X10" s="187"/>
      <c r="Y10" s="186"/>
      <c r="Z10" s="185"/>
      <c r="AA10" s="183"/>
      <c r="AB10" s="184"/>
      <c r="AC10" s="181"/>
      <c r="AD10" s="183"/>
      <c r="AE10" s="182"/>
      <c r="AF10" s="181"/>
      <c r="AG10" s="183"/>
      <c r="AH10" s="182"/>
      <c r="AI10" s="181"/>
      <c r="AJ10" s="155"/>
    </row>
    <row r="11" spans="1:36" ht="11.25" customHeight="1" thickTop="1" x14ac:dyDescent="0.15">
      <c r="A11" s="419"/>
      <c r="B11" s="769">
        <v>2</v>
      </c>
      <c r="C11" s="221" t="s">
        <v>261</v>
      </c>
      <c r="D11" s="207" t="s">
        <v>272</v>
      </c>
      <c r="E11" s="770">
        <v>24</v>
      </c>
      <c r="F11" s="746">
        <v>25</v>
      </c>
      <c r="G11" s="746">
        <v>26</v>
      </c>
      <c r="H11" s="746">
        <v>28</v>
      </c>
      <c r="I11" s="746"/>
      <c r="J11" s="746"/>
      <c r="K11" s="776" t="str">
        <f>IF($E11="","",(IFERROR(VLOOKUP($E11,【選択肢】!$K$3:$O$84,2,)," ")&amp;IF($F11="","",","&amp;IFERROR(VLOOKUP($F11,【選択肢】!$K$3:$O$84,2,)," ")&amp;IF($G11="","",","&amp;IFERROR(VLOOKUP($G11,【選択肢】!$K$3:$O$84,2,)," ")&amp;IF($H11="","",","&amp;IFERROR(VLOOKUP($H11,【選択肢】!$K$3:$O$84,2,)," ")&amp;IF($I11="","",","&amp;IFERROR(VLOOKUP($I11,【選択肢】!$K$3:$O$84,2,)," ")&amp;IF($J11="","",","&amp;IFERROR(VLOOKUP($J11,【選択肢】!$K$3:$O$84,2,)," "))))))))</f>
        <v>共同,共同,共同,共同</v>
      </c>
      <c r="L11" s="776" t="str">
        <f>IF($E11="","",(IFERROR(VLOOKUP($E11,【選択肢】!$K$3:$O$84,4,)," ")&amp;IF($F11="","",","&amp;IFERROR(VLOOKUP($F11,【選択肢】!$K$3:$O$84,4,)," ")&amp;IF($G11="","",","&amp;IFERROR(VLOOKUP($G11,【選択肢】!$K$3:$O$84,4,)," ")&amp;IF($H11="","",","&amp;IFERROR(VLOOKUP($H11,【選択肢】!$K$3:$O$84,4,)," ")&amp;IF($I11="","",","&amp;IFERROR(VLOOKUP($I11,【選択肢】!$K$3:$O$84,4,)," ")&amp;IF($J11="","",","&amp;IFERROR(VLOOKUP($J11,【選択肢】!$K$3:$O$84,4,)," "))))))))</f>
        <v>機能診断,機能診断,機能診断,計画策定</v>
      </c>
      <c r="M11" s="778" t="str">
        <f>IF($E11="","",(IFERROR(VLOOKUP($E11,【選択肢】!$K$3:$O$84,5,)," ")&amp;IF($F11="","",","&amp;IFERROR(VLOOKUP($F11,【選択肢】!$K$3:$O$84,5,)," ")&amp;IF($G11="","",","&amp;IFERROR(VLOOKUP($G11,【選択肢】!$K$3:$O$84,5,)," ")&amp;IF($H11="","",","&amp;IFERROR(VLOOKUP($H11,【選択肢】!$K$3:$O$84,5,)," ")&amp;IF($I11="","",","&amp;IFERROR(VLOOKUP($I11,【選択肢】!$K$3:$O$84,5,)," ")&amp;IF($J11="","",","&amp;IFERROR(VLOOKUP($J11,【選択肢】!$K$3:$O$84,5,)," "))))))))</f>
        <v>24 農用地の機能診断,25 水路の機能診断,26 農道の機能診断,28 年度活動計画の策定</v>
      </c>
      <c r="N11" s="773">
        <f>SUMIF(W11:W14,$N$7,V11:V14)</f>
        <v>35730</v>
      </c>
      <c r="O11" s="724">
        <f>SUMIF($W11:$W14,O$7,$V11:$V14)</f>
        <v>0</v>
      </c>
      <c r="P11" s="724">
        <f>SUMIF($W11:$W14,P$7,$V11:$V14)</f>
        <v>0</v>
      </c>
      <c r="Q11" s="724">
        <f>SUMIF($W11:$W14,Q$7,$V11:$V14)</f>
        <v>0</v>
      </c>
      <c r="R11" s="724">
        <f>SUM(N11:Q14)</f>
        <v>35730</v>
      </c>
      <c r="S11" s="218" t="str">
        <f t="shared" si="1"/>
        <v>現地確認、記録整理（軽作業）　1,191円×2時間×10人×1回</v>
      </c>
      <c r="T11" s="422"/>
      <c r="U11" s="155"/>
      <c r="V11" s="217">
        <f t="shared" si="0"/>
        <v>23820</v>
      </c>
      <c r="W11" s="216" t="s">
        <v>239</v>
      </c>
      <c r="X11" s="215" t="s">
        <v>296</v>
      </c>
      <c r="Y11" s="214">
        <v>1191</v>
      </c>
      <c r="Z11" s="213" t="s">
        <v>237</v>
      </c>
      <c r="AA11" s="211" t="s">
        <v>233</v>
      </c>
      <c r="AB11" s="212">
        <v>2</v>
      </c>
      <c r="AC11" s="209" t="s">
        <v>235</v>
      </c>
      <c r="AD11" s="211" t="s">
        <v>233</v>
      </c>
      <c r="AE11" s="210">
        <v>10</v>
      </c>
      <c r="AF11" s="209" t="s">
        <v>234</v>
      </c>
      <c r="AG11" s="211" t="s">
        <v>233</v>
      </c>
      <c r="AH11" s="210">
        <v>1</v>
      </c>
      <c r="AI11" s="209" t="s">
        <v>232</v>
      </c>
      <c r="AJ11" s="155"/>
    </row>
    <row r="12" spans="1:36" ht="11.25" customHeight="1" x14ac:dyDescent="0.15">
      <c r="A12" s="248"/>
      <c r="B12" s="769"/>
      <c r="C12" s="208"/>
      <c r="D12" s="207"/>
      <c r="E12" s="771"/>
      <c r="F12" s="748"/>
      <c r="G12" s="748"/>
      <c r="H12" s="748"/>
      <c r="I12" s="748"/>
      <c r="J12" s="748"/>
      <c r="K12" s="776"/>
      <c r="L12" s="776"/>
      <c r="M12" s="778"/>
      <c r="N12" s="774"/>
      <c r="O12" s="725"/>
      <c r="P12" s="725"/>
      <c r="Q12" s="725"/>
      <c r="R12" s="725"/>
      <c r="S12" s="204" t="str">
        <f t="shared" si="1"/>
        <v>計画策定（軽作業）　1,191円×1時間×10人×1回</v>
      </c>
      <c r="T12" s="251"/>
      <c r="U12" s="155"/>
      <c r="V12" s="203">
        <f t="shared" si="0"/>
        <v>11910</v>
      </c>
      <c r="W12" s="202" t="s">
        <v>239</v>
      </c>
      <c r="X12" s="201" t="s">
        <v>294</v>
      </c>
      <c r="Y12" s="200">
        <v>1191</v>
      </c>
      <c r="Z12" s="199" t="s">
        <v>237</v>
      </c>
      <c r="AA12" s="197" t="s">
        <v>233</v>
      </c>
      <c r="AB12" s="198">
        <v>1</v>
      </c>
      <c r="AC12" s="195" t="s">
        <v>235</v>
      </c>
      <c r="AD12" s="197" t="s">
        <v>233</v>
      </c>
      <c r="AE12" s="196">
        <v>10</v>
      </c>
      <c r="AF12" s="195" t="s">
        <v>234</v>
      </c>
      <c r="AG12" s="197" t="s">
        <v>233</v>
      </c>
      <c r="AH12" s="196">
        <v>1</v>
      </c>
      <c r="AI12" s="195" t="s">
        <v>232</v>
      </c>
      <c r="AJ12" s="155"/>
    </row>
    <row r="13" spans="1:36" ht="11.25" customHeight="1" x14ac:dyDescent="0.15">
      <c r="A13" s="248"/>
      <c r="B13" s="769"/>
      <c r="C13" s="208"/>
      <c r="D13" s="207"/>
      <c r="E13" s="771"/>
      <c r="F13" s="748"/>
      <c r="G13" s="748"/>
      <c r="H13" s="748"/>
      <c r="I13" s="748"/>
      <c r="J13" s="748"/>
      <c r="K13" s="776"/>
      <c r="L13" s="776"/>
      <c r="M13" s="778"/>
      <c r="N13" s="774"/>
      <c r="O13" s="725"/>
      <c r="P13" s="725"/>
      <c r="Q13" s="725"/>
      <c r="R13" s="725"/>
      <c r="S13" s="204" t="str">
        <f t="shared" si="1"/>
        <v>※次年度分　</v>
      </c>
      <c r="T13" s="251"/>
      <c r="U13" s="155"/>
      <c r="V13" s="203">
        <f t="shared" si="0"/>
        <v>0</v>
      </c>
      <c r="W13" s="202"/>
      <c r="X13" s="201" t="s">
        <v>295</v>
      </c>
      <c r="Y13" s="200"/>
      <c r="Z13" s="199"/>
      <c r="AA13" s="197"/>
      <c r="AB13" s="198"/>
      <c r="AC13" s="195"/>
      <c r="AD13" s="197"/>
      <c r="AE13" s="196"/>
      <c r="AF13" s="195"/>
      <c r="AG13" s="197"/>
      <c r="AH13" s="196"/>
      <c r="AI13" s="195"/>
      <c r="AJ13" s="155"/>
    </row>
    <row r="14" spans="1:36" ht="11.25" customHeight="1" thickBot="1" x14ac:dyDescent="0.2">
      <c r="A14" s="418"/>
      <c r="B14" s="769"/>
      <c r="C14" s="194"/>
      <c r="D14" s="193"/>
      <c r="E14" s="772"/>
      <c r="F14" s="747"/>
      <c r="G14" s="747"/>
      <c r="H14" s="747"/>
      <c r="I14" s="747"/>
      <c r="J14" s="747"/>
      <c r="K14" s="777" t="s">
        <v>563</v>
      </c>
      <c r="L14" s="777" t="s">
        <v>563</v>
      </c>
      <c r="M14" s="779" t="s">
        <v>563</v>
      </c>
      <c r="N14" s="775"/>
      <c r="O14" s="726"/>
      <c r="P14" s="726"/>
      <c r="Q14" s="726"/>
      <c r="R14" s="726"/>
      <c r="S14" s="204" t="str">
        <f t="shared" si="1"/>
        <v>　</v>
      </c>
      <c r="T14" s="421"/>
      <c r="U14" s="155"/>
      <c r="V14" s="189">
        <f t="shared" si="0"/>
        <v>0</v>
      </c>
      <c r="W14" s="188"/>
      <c r="X14" s="187"/>
      <c r="Y14" s="186"/>
      <c r="Z14" s="185"/>
      <c r="AA14" s="183"/>
      <c r="AB14" s="184"/>
      <c r="AC14" s="181"/>
      <c r="AD14" s="183"/>
      <c r="AE14" s="182"/>
      <c r="AF14" s="181"/>
      <c r="AG14" s="183"/>
      <c r="AH14" s="182"/>
      <c r="AI14" s="181"/>
      <c r="AJ14" s="155"/>
    </row>
    <row r="15" spans="1:36" ht="11.25" customHeight="1" thickTop="1" x14ac:dyDescent="0.15">
      <c r="A15" s="419"/>
      <c r="B15" s="769">
        <v>3</v>
      </c>
      <c r="C15" s="221" t="s">
        <v>231</v>
      </c>
      <c r="D15" s="207" t="s">
        <v>255</v>
      </c>
      <c r="E15" s="770">
        <v>35</v>
      </c>
      <c r="F15" s="746">
        <v>36</v>
      </c>
      <c r="G15" s="746"/>
      <c r="H15" s="746"/>
      <c r="I15" s="746"/>
      <c r="J15" s="746"/>
      <c r="K15" s="776" t="str">
        <f>IF($E15="","",(IFERROR(VLOOKUP($E15,【選択肢】!$K$3:$O$84,2,)," ")&amp;IF($F15="","",","&amp;IFERROR(VLOOKUP($F15,【選択肢】!$K$3:$O$84,2,)," ")&amp;IF($G15="","",","&amp;IFERROR(VLOOKUP($G15,【選択肢】!$K$3:$O$84,2,)," ")&amp;IF($H15="","",","&amp;IFERROR(VLOOKUP($H15,【選択肢】!$K$3:$O$84,2,)," ")&amp;IF($I15="","",","&amp;IFERROR(VLOOKUP($I15,【選択肢】!$K$3:$O$84,2,)," ")&amp;IF($J15="","",","&amp;IFERROR(VLOOKUP($J15,【選択肢】!$K$3:$O$84,2,)," "))))))))</f>
        <v>共同,共同</v>
      </c>
      <c r="L15" s="776" t="str">
        <f>IF($E15="","",(IFERROR(VLOOKUP($E15,【選択肢】!$K$3:$O$84,4,)," ")&amp;IF($F15="","",","&amp;IFERROR(VLOOKUP($F15,【選択肢】!$K$3:$O$84,4,)," ")&amp;IF($G15="","",","&amp;IFERROR(VLOOKUP($G15,【選択肢】!$K$3:$O$84,4,)," ")&amp;IF($H15="","",","&amp;IFERROR(VLOOKUP($H15,【選択肢】!$K$3:$O$84,4,)," ")&amp;IF($I15="","",","&amp;IFERROR(VLOOKUP($I15,【選択肢】!$K$3:$O$84,4,)," ")&amp;IF($J15="","",","&amp;IFERROR(VLOOKUP($J15,【選択肢】!$K$3:$O$84,4,)," "))))))))</f>
        <v>水質保全,景観形成・生活環境保全</v>
      </c>
      <c r="M15" s="778" t="str">
        <f>IF($E15="","",(IFERROR(VLOOKUP($E15,【選択肢】!$K$3:$O$84,5,)," ")&amp;IF($F15="","",","&amp;IFERROR(VLOOKUP($F15,【選択肢】!$K$3:$O$84,5,)," ")&amp;IF($G15="","",","&amp;IFERROR(VLOOKUP($G15,【選択肢】!$K$3:$O$84,5,)," ")&amp;IF($H15="","",","&amp;IFERROR(VLOOKUP($H15,【選択肢】!$K$3:$O$84,5,)," ")&amp;IF($I15="","",","&amp;IFERROR(VLOOKUP($I15,【選択肢】!$K$3:$O$84,5,)," ")&amp;IF($J15="","",","&amp;IFERROR(VLOOKUP($J15,【選択肢】!$K$3:$O$84,5,)," "))))))))</f>
        <v>35 水質保全計画、農地保全計画の策定,36 景観形成計画、生活環境保全計画の策定</v>
      </c>
      <c r="N15" s="773">
        <f>SUMIF(W15:W17,$N$7,V15:V17)</f>
        <v>11910</v>
      </c>
      <c r="O15" s="724">
        <f>SUMIF($W15:$W17,O$7,$V15:$V17)</f>
        <v>0</v>
      </c>
      <c r="P15" s="724">
        <f>SUMIF($W15:$W17,P$7,$V15:$V17)</f>
        <v>0</v>
      </c>
      <c r="Q15" s="724">
        <f>SUMIF($W15:$W17,Q$7,$V15:$V17)</f>
        <v>0</v>
      </c>
      <c r="R15" s="724">
        <f>SUM(N15:Q17)</f>
        <v>11910</v>
      </c>
      <c r="S15" s="218" t="str">
        <f t="shared" si="1"/>
        <v>計画策定（軽作業）　1,191円×1時間×10人×1回</v>
      </c>
      <c r="T15" s="422"/>
      <c r="U15" s="155"/>
      <c r="V15" s="217">
        <f t="shared" si="0"/>
        <v>11910</v>
      </c>
      <c r="W15" s="216" t="s">
        <v>239</v>
      </c>
      <c r="X15" s="222" t="s">
        <v>294</v>
      </c>
      <c r="Y15" s="214">
        <v>1191</v>
      </c>
      <c r="Z15" s="213" t="s">
        <v>237</v>
      </c>
      <c r="AA15" s="211" t="s">
        <v>233</v>
      </c>
      <c r="AB15" s="212">
        <v>1</v>
      </c>
      <c r="AC15" s="209" t="s">
        <v>235</v>
      </c>
      <c r="AD15" s="211" t="s">
        <v>233</v>
      </c>
      <c r="AE15" s="210">
        <v>10</v>
      </c>
      <c r="AF15" s="209" t="s">
        <v>234</v>
      </c>
      <c r="AG15" s="211" t="s">
        <v>233</v>
      </c>
      <c r="AH15" s="210">
        <v>1</v>
      </c>
      <c r="AI15" s="209" t="s">
        <v>232</v>
      </c>
      <c r="AJ15" s="155"/>
    </row>
    <row r="16" spans="1:36" ht="11.25" customHeight="1" x14ac:dyDescent="0.15">
      <c r="A16" s="248"/>
      <c r="B16" s="769"/>
      <c r="C16" s="208"/>
      <c r="D16" s="207"/>
      <c r="E16" s="771"/>
      <c r="F16" s="748"/>
      <c r="G16" s="748"/>
      <c r="H16" s="748"/>
      <c r="I16" s="748"/>
      <c r="J16" s="748"/>
      <c r="K16" s="776" t="s">
        <v>563</v>
      </c>
      <c r="L16" s="776" t="s">
        <v>563</v>
      </c>
      <c r="M16" s="778" t="s">
        <v>563</v>
      </c>
      <c r="N16" s="774"/>
      <c r="O16" s="725"/>
      <c r="P16" s="725"/>
      <c r="Q16" s="725"/>
      <c r="R16" s="725"/>
      <c r="S16" s="204" t="str">
        <f t="shared" si="1"/>
        <v>　</v>
      </c>
      <c r="T16" s="155"/>
      <c r="U16" s="155"/>
      <c r="V16" s="203">
        <f t="shared" si="0"/>
        <v>0</v>
      </c>
      <c r="W16" s="202"/>
      <c r="X16" s="201"/>
      <c r="Y16" s="200"/>
      <c r="Z16" s="199"/>
      <c r="AA16" s="197"/>
      <c r="AB16" s="198"/>
      <c r="AC16" s="195"/>
      <c r="AD16" s="197"/>
      <c r="AE16" s="196"/>
      <c r="AF16" s="195"/>
      <c r="AG16" s="197"/>
      <c r="AH16" s="196"/>
      <c r="AI16" s="195"/>
      <c r="AJ16" s="155"/>
    </row>
    <row r="17" spans="1:36" ht="11.25" customHeight="1" thickBot="1" x14ac:dyDescent="0.2">
      <c r="A17" s="418"/>
      <c r="B17" s="769"/>
      <c r="C17" s="194"/>
      <c r="D17" s="193"/>
      <c r="E17" s="772"/>
      <c r="F17" s="747"/>
      <c r="G17" s="747"/>
      <c r="H17" s="747"/>
      <c r="I17" s="747"/>
      <c r="J17" s="747"/>
      <c r="K17" s="777" t="s">
        <v>563</v>
      </c>
      <c r="L17" s="777" t="s">
        <v>563</v>
      </c>
      <c r="M17" s="779" t="s">
        <v>563</v>
      </c>
      <c r="N17" s="775"/>
      <c r="O17" s="726"/>
      <c r="P17" s="726"/>
      <c r="Q17" s="726"/>
      <c r="R17" s="726"/>
      <c r="S17" s="190" t="str">
        <f t="shared" si="1"/>
        <v>　</v>
      </c>
      <c r="T17" s="421"/>
      <c r="U17" s="155"/>
      <c r="V17" s="189">
        <f t="shared" si="0"/>
        <v>0</v>
      </c>
      <c r="W17" s="188"/>
      <c r="X17" s="187"/>
      <c r="Y17" s="186"/>
      <c r="Z17" s="185"/>
      <c r="AA17" s="183"/>
      <c r="AB17" s="184"/>
      <c r="AC17" s="181"/>
      <c r="AD17" s="183"/>
      <c r="AE17" s="182"/>
      <c r="AF17" s="181"/>
      <c r="AG17" s="183"/>
      <c r="AH17" s="182"/>
      <c r="AI17" s="181"/>
      <c r="AJ17" s="155"/>
    </row>
    <row r="18" spans="1:36" ht="11.25" customHeight="1" thickTop="1" x14ac:dyDescent="0.15">
      <c r="A18" s="419"/>
      <c r="B18" s="769">
        <v>4</v>
      </c>
      <c r="C18" s="221" t="s">
        <v>291</v>
      </c>
      <c r="D18" s="207" t="s">
        <v>255</v>
      </c>
      <c r="E18" s="770">
        <v>4</v>
      </c>
      <c r="F18" s="746"/>
      <c r="G18" s="746"/>
      <c r="H18" s="746"/>
      <c r="I18" s="746"/>
      <c r="J18" s="746"/>
      <c r="K18" s="776" t="str">
        <f>IF($E18="","",(IFERROR(VLOOKUP($E18,【選択肢】!$K$3:$O$84,2,)," ")&amp;IF($F18="","",","&amp;IFERROR(VLOOKUP($F18,【選択肢】!$K$3:$O$84,2,)," ")&amp;IF($G18="","",","&amp;IFERROR(VLOOKUP($G18,【選択肢】!$K$3:$O$84,2,)," ")&amp;IF($H18="","",","&amp;IFERROR(VLOOKUP($H18,【選択肢】!$K$3:$O$84,2,)," ")&amp;IF($I18="","",","&amp;IFERROR(VLOOKUP($I18,【選択肢】!$K$3:$O$84,2,)," ")&amp;IF($J18="","",","&amp;IFERROR(VLOOKUP($J18,【選択肢】!$K$3:$O$84,2,)," "))))))))</f>
        <v>農地維持</v>
      </c>
      <c r="L18" s="776" t="str">
        <f>IF($E18="","",(IFERROR(VLOOKUP($E18,【選択肢】!$K$3:$O$84,4,)," ")&amp;IF($F18="","",","&amp;IFERROR(VLOOKUP($F18,【選択肢】!$K$3:$O$84,4,)," ")&amp;IF($G18="","",","&amp;IFERROR(VLOOKUP($G18,【選択肢】!$K$3:$O$84,4,)," ")&amp;IF($H18="","",","&amp;IFERROR(VLOOKUP($H18,【選択肢】!$K$3:$O$84,4,)," ")&amp;IF($I18="","",","&amp;IFERROR(VLOOKUP($I18,【選択肢】!$K$3:$O$84,4,)," ")&amp;IF($J18="","",","&amp;IFERROR(VLOOKUP($J18,【選択肢】!$K$3:$O$84,4,)," "))))))))</f>
        <v>農用地</v>
      </c>
      <c r="M18" s="778" t="str">
        <f>IF($E18="","",(IFERROR(VLOOKUP($E18,【選択肢】!$K$3:$O$84,5,)," ")&amp;IF($F18="","",","&amp;IFERROR(VLOOKUP($F18,【選択肢】!$K$3:$O$84,5,)," ")&amp;IF($G18="","",","&amp;IFERROR(VLOOKUP($G18,【選択肢】!$K$3:$O$84,5,)," ")&amp;IF($H18="","",","&amp;IFERROR(VLOOKUP($H18,【選択肢】!$K$3:$O$84,5,)," ")&amp;IF($I18="","",","&amp;IFERROR(VLOOKUP($I18,【選択肢】!$K$3:$O$84,5,)," ")&amp;IF($J18="","",","&amp;IFERROR(VLOOKUP($J18,【選択肢】!$K$3:$O$84,5,)," "))))))))</f>
        <v>4 遊休農地発生防止のための保全管理</v>
      </c>
      <c r="N18" s="773">
        <f>SUMIF(W18:W20,$N$7,V18:V20)</f>
        <v>29500</v>
      </c>
      <c r="O18" s="724">
        <f>SUMIF($W18:$W20,O$7,$V18:$V20)</f>
        <v>500</v>
      </c>
      <c r="P18" s="724">
        <f>SUMIF($W18:$W20,P$7,$V18:$V20)</f>
        <v>0</v>
      </c>
      <c r="Q18" s="724">
        <f>SUMIF($W18:$W20,Q$7,$V18:$V20)</f>
        <v>0</v>
      </c>
      <c r="R18" s="724">
        <f>SUM(N18:Q20)</f>
        <v>30000</v>
      </c>
      <c r="S18" s="218" t="str">
        <f t="shared" si="1"/>
        <v>○○農地草刈（普通作業）日当　1,475円×2時間×10人×1回</v>
      </c>
      <c r="T18" s="422"/>
      <c r="U18" s="155"/>
      <c r="V18" s="217">
        <f t="shared" si="0"/>
        <v>29500</v>
      </c>
      <c r="W18" s="216" t="s">
        <v>239</v>
      </c>
      <c r="X18" s="215" t="s">
        <v>293</v>
      </c>
      <c r="Y18" s="214">
        <v>1475</v>
      </c>
      <c r="Z18" s="213" t="s">
        <v>237</v>
      </c>
      <c r="AA18" s="211" t="s">
        <v>233</v>
      </c>
      <c r="AB18" s="212">
        <v>2</v>
      </c>
      <c r="AC18" s="209" t="s">
        <v>235</v>
      </c>
      <c r="AD18" s="211" t="s">
        <v>233</v>
      </c>
      <c r="AE18" s="210">
        <v>10</v>
      </c>
      <c r="AF18" s="209" t="s">
        <v>234</v>
      </c>
      <c r="AG18" s="211" t="s">
        <v>233</v>
      </c>
      <c r="AH18" s="210">
        <v>1</v>
      </c>
      <c r="AI18" s="209" t="s">
        <v>232</v>
      </c>
      <c r="AJ18" s="155"/>
    </row>
    <row r="19" spans="1:36" ht="11.25" customHeight="1" x14ac:dyDescent="0.15">
      <c r="A19" s="248"/>
      <c r="B19" s="769"/>
      <c r="C19" s="221"/>
      <c r="D19" s="207"/>
      <c r="E19" s="771"/>
      <c r="F19" s="748"/>
      <c r="G19" s="748"/>
      <c r="H19" s="748"/>
      <c r="I19" s="748"/>
      <c r="J19" s="748"/>
      <c r="K19" s="776"/>
      <c r="L19" s="776"/>
      <c r="M19" s="778"/>
      <c r="N19" s="774"/>
      <c r="O19" s="725"/>
      <c r="P19" s="725"/>
      <c r="Q19" s="725"/>
      <c r="R19" s="725"/>
      <c r="S19" s="204" t="str">
        <f t="shared" si="1"/>
        <v>　　　　　　　機械借上　100円×5台</v>
      </c>
      <c r="T19" s="155"/>
      <c r="U19" s="155"/>
      <c r="V19" s="203">
        <f t="shared" si="0"/>
        <v>500</v>
      </c>
      <c r="W19" s="202" t="s">
        <v>245</v>
      </c>
      <c r="X19" s="201" t="s">
        <v>292</v>
      </c>
      <c r="Y19" s="200">
        <v>100</v>
      </c>
      <c r="Z19" s="199" t="s">
        <v>237</v>
      </c>
      <c r="AA19" s="197" t="s">
        <v>233</v>
      </c>
      <c r="AB19" s="198">
        <v>5</v>
      </c>
      <c r="AC19" s="195" t="s">
        <v>269</v>
      </c>
      <c r="AD19" s="197"/>
      <c r="AE19" s="196"/>
      <c r="AF19" s="195"/>
      <c r="AG19" s="197"/>
      <c r="AH19" s="196"/>
      <c r="AI19" s="195"/>
      <c r="AJ19" s="155"/>
    </row>
    <row r="20" spans="1:36" ht="11.25" customHeight="1" thickBot="1" x14ac:dyDescent="0.2">
      <c r="A20" s="418"/>
      <c r="B20" s="769"/>
      <c r="C20" s="194"/>
      <c r="D20" s="193"/>
      <c r="E20" s="772"/>
      <c r="F20" s="747"/>
      <c r="G20" s="747"/>
      <c r="H20" s="747"/>
      <c r="I20" s="747"/>
      <c r="J20" s="747"/>
      <c r="K20" s="777" t="s">
        <v>563</v>
      </c>
      <c r="L20" s="777" t="s">
        <v>563</v>
      </c>
      <c r="M20" s="779" t="s">
        <v>563</v>
      </c>
      <c r="N20" s="775"/>
      <c r="O20" s="726"/>
      <c r="P20" s="726"/>
      <c r="Q20" s="726"/>
      <c r="R20" s="726"/>
      <c r="S20" s="190" t="str">
        <f t="shared" si="1"/>
        <v>　</v>
      </c>
      <c r="T20" s="421"/>
      <c r="U20" s="155"/>
      <c r="V20" s="189">
        <f t="shared" si="0"/>
        <v>0</v>
      </c>
      <c r="W20" s="188"/>
      <c r="X20" s="187"/>
      <c r="Y20" s="186"/>
      <c r="Z20" s="185"/>
      <c r="AA20" s="183"/>
      <c r="AB20" s="184"/>
      <c r="AC20" s="181"/>
      <c r="AD20" s="183"/>
      <c r="AE20" s="182"/>
      <c r="AF20" s="181"/>
      <c r="AG20" s="183"/>
      <c r="AH20" s="182"/>
      <c r="AI20" s="181"/>
      <c r="AJ20" s="155"/>
    </row>
    <row r="21" spans="1:36" ht="12" customHeight="1" thickTop="1" x14ac:dyDescent="0.15">
      <c r="A21" s="419"/>
      <c r="B21" s="769">
        <v>5</v>
      </c>
      <c r="C21" s="221" t="s">
        <v>291</v>
      </c>
      <c r="D21" s="207" t="s">
        <v>272</v>
      </c>
      <c r="E21" s="770">
        <v>5</v>
      </c>
      <c r="F21" s="746">
        <v>7</v>
      </c>
      <c r="G21" s="746">
        <v>10</v>
      </c>
      <c r="H21" s="746"/>
      <c r="I21" s="746"/>
      <c r="J21" s="746"/>
      <c r="K21" s="776" t="str">
        <f>IF($E21="","",(IFERROR(VLOOKUP($E21,【選択肢】!$K$3:$O$84,2,)," ")&amp;IF($F21="","",","&amp;IFERROR(VLOOKUP($F21,【選択肢】!$K$3:$O$84,2,)," ")&amp;IF($G21="","",","&amp;IFERROR(VLOOKUP($G21,【選択肢】!$K$3:$O$84,2,)," ")&amp;IF($H21="","",","&amp;IFERROR(VLOOKUP($H21,【選択肢】!$K$3:$O$84,2,)," ")&amp;IF($I21="","",","&amp;IFERROR(VLOOKUP($I21,【選択肢】!$K$3:$O$84,2,)," ")&amp;IF($J21="","",","&amp;IFERROR(VLOOKUP($J21,【選択肢】!$K$3:$O$84,2,)," "))))))))</f>
        <v>農地維持,農地維持,農地維持</v>
      </c>
      <c r="L21" s="776" t="str">
        <f>IF($E21="","",(IFERROR(VLOOKUP($E21,【選択肢】!$K$3:$O$84,4,)," ")&amp;IF($F21="","",","&amp;IFERROR(VLOOKUP($F21,【選択肢】!$K$3:$O$84,4,)," ")&amp;IF($G21="","",","&amp;IFERROR(VLOOKUP($G21,【選択肢】!$K$3:$O$84,4,)," ")&amp;IF($H21="","",","&amp;IFERROR(VLOOKUP($H21,【選択肢】!$K$3:$O$84,4,)," ")&amp;IF($I21="","",","&amp;IFERROR(VLOOKUP($I21,【選択肢】!$K$3:$O$84,4,)," ")&amp;IF($J21="","",","&amp;IFERROR(VLOOKUP($J21,【選択肢】!$K$3:$O$84,4,)," "))))))))</f>
        <v>農用地,水路,農道</v>
      </c>
      <c r="M21" s="778" t="str">
        <f>IF($E21="","",(IFERROR(VLOOKUP($E21,【選択肢】!$K$3:$O$84,5,)," ")&amp;IF($F21="","",","&amp;IFERROR(VLOOKUP($F21,【選択肢】!$K$3:$O$84,5,)," ")&amp;IF($G21="","",","&amp;IFERROR(VLOOKUP($G21,【選択肢】!$K$3:$O$84,5,)," ")&amp;IF($H21="","",","&amp;IFERROR(VLOOKUP($H21,【選択肢】!$K$3:$O$84,5,)," ")&amp;IF($I21="","",","&amp;IFERROR(VLOOKUP($I21,【選択肢】!$K$3:$O$84,5,)," ")&amp;IF($J21="","",","&amp;IFERROR(VLOOKUP($J21,【選択肢】!$K$3:$O$84,5,)," "))))))))</f>
        <v>5 畦畔・法面・防風林の草刈り,7 水路の草刈り,10 農道の草刈り</v>
      </c>
      <c r="N21" s="773">
        <f>SUMIF(W21:W25,$N$7,V21:V25)</f>
        <v>103250</v>
      </c>
      <c r="O21" s="724">
        <f>SUMIF($W21:$W25,O$7,$V21:$V25)</f>
        <v>3500</v>
      </c>
      <c r="P21" s="724">
        <f>SUMIF($W21:$W25,P$7,$V21:$V25)</f>
        <v>0</v>
      </c>
      <c r="Q21" s="724">
        <f>SUMIF($W21:$W25,Q$7,$V21:$V25)</f>
        <v>2500</v>
      </c>
      <c r="R21" s="724">
        <f>SUM(N21:Q25)</f>
        <v>109250</v>
      </c>
      <c r="S21" s="218" t="str">
        <f t="shared" si="1"/>
        <v>草刈（普通作業）日当　1,475円×2時間×10人×2回</v>
      </c>
      <c r="T21" s="422"/>
      <c r="U21" s="155"/>
      <c r="V21" s="217">
        <f t="shared" si="0"/>
        <v>59000</v>
      </c>
      <c r="W21" s="216" t="s">
        <v>239</v>
      </c>
      <c r="X21" s="215" t="s">
        <v>290</v>
      </c>
      <c r="Y21" s="214">
        <v>1475</v>
      </c>
      <c r="Z21" s="213" t="s">
        <v>237</v>
      </c>
      <c r="AA21" s="211" t="s">
        <v>233</v>
      </c>
      <c r="AB21" s="212">
        <v>2</v>
      </c>
      <c r="AC21" s="209" t="s">
        <v>235</v>
      </c>
      <c r="AD21" s="211" t="s">
        <v>233</v>
      </c>
      <c r="AE21" s="210">
        <v>10</v>
      </c>
      <c r="AF21" s="209" t="s">
        <v>234</v>
      </c>
      <c r="AG21" s="211" t="s">
        <v>233</v>
      </c>
      <c r="AH21" s="210">
        <v>2</v>
      </c>
      <c r="AI21" s="209" t="s">
        <v>232</v>
      </c>
      <c r="AJ21" s="155"/>
    </row>
    <row r="22" spans="1:36" ht="12" customHeight="1" x14ac:dyDescent="0.15">
      <c r="A22" s="248"/>
      <c r="B22" s="769"/>
      <c r="C22" s="221" t="s">
        <v>289</v>
      </c>
      <c r="D22" s="207" t="s">
        <v>272</v>
      </c>
      <c r="E22" s="771"/>
      <c r="F22" s="748"/>
      <c r="G22" s="748"/>
      <c r="H22" s="748"/>
      <c r="I22" s="748"/>
      <c r="J22" s="748"/>
      <c r="K22" s="776"/>
      <c r="L22" s="776"/>
      <c r="M22" s="778"/>
      <c r="N22" s="774"/>
      <c r="O22" s="725"/>
      <c r="P22" s="725"/>
      <c r="Q22" s="725"/>
      <c r="R22" s="725"/>
      <c r="S22" s="204" t="str">
        <f t="shared" si="1"/>
        <v>　　　　　　　　　　　1,475円×2時間×15人×1回</v>
      </c>
      <c r="T22" s="155"/>
      <c r="U22" s="155"/>
      <c r="V22" s="203">
        <f t="shared" si="0"/>
        <v>44250</v>
      </c>
      <c r="W22" s="202" t="s">
        <v>239</v>
      </c>
      <c r="X22" s="201" t="s">
        <v>288</v>
      </c>
      <c r="Y22" s="200">
        <v>1475</v>
      </c>
      <c r="Z22" s="199" t="s">
        <v>237</v>
      </c>
      <c r="AA22" s="197" t="s">
        <v>233</v>
      </c>
      <c r="AB22" s="198">
        <v>2</v>
      </c>
      <c r="AC22" s="195" t="s">
        <v>235</v>
      </c>
      <c r="AD22" s="197" t="s">
        <v>233</v>
      </c>
      <c r="AE22" s="196">
        <v>15</v>
      </c>
      <c r="AF22" s="195" t="s">
        <v>234</v>
      </c>
      <c r="AG22" s="197" t="s">
        <v>233</v>
      </c>
      <c r="AH22" s="196">
        <v>1</v>
      </c>
      <c r="AI22" s="195" t="s">
        <v>232</v>
      </c>
      <c r="AJ22" s="155"/>
    </row>
    <row r="23" spans="1:36" ht="12" customHeight="1" x14ac:dyDescent="0.15">
      <c r="A23" s="248"/>
      <c r="B23" s="769"/>
      <c r="C23" s="221" t="s">
        <v>256</v>
      </c>
      <c r="D23" s="207" t="s">
        <v>255</v>
      </c>
      <c r="E23" s="771"/>
      <c r="F23" s="748"/>
      <c r="G23" s="748"/>
      <c r="H23" s="748"/>
      <c r="I23" s="748"/>
      <c r="J23" s="748"/>
      <c r="K23" s="776"/>
      <c r="L23" s="776"/>
      <c r="M23" s="778"/>
      <c r="N23" s="774"/>
      <c r="O23" s="725"/>
      <c r="P23" s="725"/>
      <c r="Q23" s="725"/>
      <c r="R23" s="725"/>
      <c r="S23" s="204" t="str">
        <f t="shared" si="1"/>
        <v>　　　機械借上　100円×35台</v>
      </c>
      <c r="T23" s="155"/>
      <c r="U23" s="155"/>
      <c r="V23" s="203">
        <f t="shared" si="0"/>
        <v>3500</v>
      </c>
      <c r="W23" s="202" t="s">
        <v>245</v>
      </c>
      <c r="X23" s="201" t="s">
        <v>287</v>
      </c>
      <c r="Y23" s="200">
        <v>100</v>
      </c>
      <c r="Z23" s="199" t="s">
        <v>237</v>
      </c>
      <c r="AA23" s="197" t="s">
        <v>233</v>
      </c>
      <c r="AB23" s="198">
        <v>35</v>
      </c>
      <c r="AC23" s="195" t="s">
        <v>269</v>
      </c>
      <c r="AD23" s="197"/>
      <c r="AE23" s="196"/>
      <c r="AF23" s="195"/>
      <c r="AG23" s="197"/>
      <c r="AH23" s="196"/>
      <c r="AI23" s="195"/>
      <c r="AJ23" s="155"/>
    </row>
    <row r="24" spans="1:36" ht="12" customHeight="1" x14ac:dyDescent="0.15">
      <c r="A24" s="248"/>
      <c r="B24" s="769"/>
      <c r="C24" s="221"/>
      <c r="D24" s="207"/>
      <c r="E24" s="771"/>
      <c r="F24" s="748"/>
      <c r="G24" s="748"/>
      <c r="H24" s="748"/>
      <c r="I24" s="748"/>
      <c r="J24" s="748"/>
      <c r="K24" s="776"/>
      <c r="L24" s="776"/>
      <c r="M24" s="778"/>
      <c r="N24" s="774"/>
      <c r="O24" s="725"/>
      <c r="P24" s="725"/>
      <c r="Q24" s="725"/>
      <c r="R24" s="725"/>
      <c r="S24" s="204" t="str">
        <f t="shared" si="1"/>
        <v>　　　お茶（熱中症対策）　100円×25本</v>
      </c>
      <c r="T24" s="155"/>
      <c r="U24" s="155"/>
      <c r="V24" s="203">
        <f t="shared" si="0"/>
        <v>2500</v>
      </c>
      <c r="W24" s="202" t="s">
        <v>242</v>
      </c>
      <c r="X24" s="201" t="s">
        <v>286</v>
      </c>
      <c r="Y24" s="200">
        <v>100</v>
      </c>
      <c r="Z24" s="199" t="s">
        <v>237</v>
      </c>
      <c r="AA24" s="197" t="s">
        <v>233</v>
      </c>
      <c r="AB24" s="198">
        <v>25</v>
      </c>
      <c r="AC24" s="195" t="s">
        <v>285</v>
      </c>
      <c r="AD24" s="197"/>
      <c r="AE24" s="196"/>
      <c r="AF24" s="195"/>
      <c r="AG24" s="197"/>
      <c r="AH24" s="196"/>
      <c r="AI24" s="195"/>
      <c r="AJ24" s="155"/>
    </row>
    <row r="25" spans="1:36" ht="12" customHeight="1" thickBot="1" x14ac:dyDescent="0.2">
      <c r="A25" s="418"/>
      <c r="B25" s="769"/>
      <c r="C25" s="194"/>
      <c r="D25" s="193"/>
      <c r="E25" s="772"/>
      <c r="F25" s="747"/>
      <c r="G25" s="747"/>
      <c r="H25" s="747"/>
      <c r="I25" s="747"/>
      <c r="J25" s="747"/>
      <c r="K25" s="777" t="s">
        <v>563</v>
      </c>
      <c r="L25" s="777" t="s">
        <v>563</v>
      </c>
      <c r="M25" s="779" t="s">
        <v>563</v>
      </c>
      <c r="N25" s="775"/>
      <c r="O25" s="726"/>
      <c r="P25" s="726"/>
      <c r="Q25" s="726"/>
      <c r="R25" s="726"/>
      <c r="S25" s="190" t="str">
        <f t="shared" si="1"/>
        <v>　</v>
      </c>
      <c r="T25" s="421"/>
      <c r="U25" s="155"/>
      <c r="V25" s="189">
        <f t="shared" si="0"/>
        <v>0</v>
      </c>
      <c r="W25" s="188"/>
      <c r="X25" s="187"/>
      <c r="Y25" s="186"/>
      <c r="Z25" s="185"/>
      <c r="AA25" s="183"/>
      <c r="AB25" s="184"/>
      <c r="AC25" s="181"/>
      <c r="AD25" s="183"/>
      <c r="AE25" s="182"/>
      <c r="AF25" s="181"/>
      <c r="AG25" s="183"/>
      <c r="AH25" s="182"/>
      <c r="AI25" s="181"/>
      <c r="AJ25" s="155"/>
    </row>
    <row r="26" spans="1:36" ht="12" customHeight="1" thickTop="1" x14ac:dyDescent="0.15">
      <c r="A26" s="419"/>
      <c r="B26" s="769">
        <v>6</v>
      </c>
      <c r="C26" s="221" t="s">
        <v>276</v>
      </c>
      <c r="D26" s="207" t="s">
        <v>255</v>
      </c>
      <c r="E26" s="770">
        <v>8</v>
      </c>
      <c r="F26" s="746">
        <v>11</v>
      </c>
      <c r="G26" s="746"/>
      <c r="H26" s="746"/>
      <c r="I26" s="746"/>
      <c r="J26" s="746"/>
      <c r="K26" s="776" t="str">
        <f>IF($E26="","",(IFERROR(VLOOKUP($E26,【選択肢】!$K$3:$O$84,2,)," ")&amp;IF($F26="","",","&amp;IFERROR(VLOOKUP($F26,【選択肢】!$K$3:$O$84,2,)," ")&amp;IF($G26="","",","&amp;IFERROR(VLOOKUP($G26,【選択肢】!$K$3:$O$84,2,)," ")&amp;IF($H26="","",","&amp;IFERROR(VLOOKUP($H26,【選択肢】!$K$3:$O$84,2,)," ")&amp;IF($I26="","",","&amp;IFERROR(VLOOKUP($I26,【選択肢】!$K$3:$O$84,2,)," ")&amp;IF($J26="","",","&amp;IFERROR(VLOOKUP($J26,【選択肢】!$K$3:$O$84,2,)," "))))))))</f>
        <v>農地維持,農地維持</v>
      </c>
      <c r="L26" s="776" t="str">
        <f>IF($E26="","",(IFERROR(VLOOKUP($E26,【選択肢】!$K$3:$O$84,4,)," ")&amp;IF($F26="","",","&amp;IFERROR(VLOOKUP($F26,【選択肢】!$K$3:$O$84,4,)," ")&amp;IF($G26="","",","&amp;IFERROR(VLOOKUP($G26,【選択肢】!$K$3:$O$84,4,)," ")&amp;IF($H26="","",","&amp;IFERROR(VLOOKUP($H26,【選択肢】!$K$3:$O$84,4,)," ")&amp;IF($I26="","",","&amp;IFERROR(VLOOKUP($I26,【選択肢】!$K$3:$O$84,4,)," ")&amp;IF($J26="","",","&amp;IFERROR(VLOOKUP($J26,【選択肢】!$K$3:$O$84,4,)," "))))))))</f>
        <v>水路,農道</v>
      </c>
      <c r="M26" s="778" t="str">
        <f>IF($E26="","",(IFERROR(VLOOKUP($E26,【選択肢】!$K$3:$O$84,5,)," ")&amp;IF($F26="","",","&amp;IFERROR(VLOOKUP($F26,【選択肢】!$K$3:$O$84,5,)," ")&amp;IF($G26="","",","&amp;IFERROR(VLOOKUP($G26,【選択肢】!$K$3:$O$84,5,)," ")&amp;IF($H26="","",","&amp;IFERROR(VLOOKUP($H26,【選択肢】!$K$3:$O$84,5,)," ")&amp;IF($I26="","",","&amp;IFERROR(VLOOKUP($I26,【選択肢】!$K$3:$O$84,5,)," ")&amp;IF($J26="","",","&amp;IFERROR(VLOOKUP($J26,【選択肢】!$K$3:$O$84,5,)," "))))))))</f>
        <v>8 水路の泥上げ,11 農道側溝の泥上げ</v>
      </c>
      <c r="N26" s="773">
        <f>SUMIF(W26:W27,$N$7,V26:V27)</f>
        <v>59000</v>
      </c>
      <c r="O26" s="724">
        <f>SUMIF($W26:$W27,O$7,$V26:$V27)</f>
        <v>0</v>
      </c>
      <c r="P26" s="724">
        <f>SUMIF($W26:$W27,P$7,$V26:$V27)</f>
        <v>0</v>
      </c>
      <c r="Q26" s="724">
        <f>SUMIF($W26:$W27,Q$7,$V26:$V27)</f>
        <v>0</v>
      </c>
      <c r="R26" s="724">
        <f>SUM(N26:Q27)</f>
        <v>59000</v>
      </c>
      <c r="S26" s="218" t="str">
        <f t="shared" si="1"/>
        <v>泥上げ（普通作業）日当　1,475円×2時間×20人×1回</v>
      </c>
      <c r="T26" s="422"/>
      <c r="U26" s="155"/>
      <c r="V26" s="217">
        <f t="shared" si="0"/>
        <v>59000</v>
      </c>
      <c r="W26" s="216" t="s">
        <v>239</v>
      </c>
      <c r="X26" s="215" t="s">
        <v>284</v>
      </c>
      <c r="Y26" s="214">
        <v>1475</v>
      </c>
      <c r="Z26" s="213" t="s">
        <v>237</v>
      </c>
      <c r="AA26" s="211" t="s">
        <v>233</v>
      </c>
      <c r="AB26" s="212">
        <v>2</v>
      </c>
      <c r="AC26" s="209" t="s">
        <v>235</v>
      </c>
      <c r="AD26" s="211" t="s">
        <v>233</v>
      </c>
      <c r="AE26" s="210">
        <v>20</v>
      </c>
      <c r="AF26" s="209" t="s">
        <v>234</v>
      </c>
      <c r="AG26" s="211" t="s">
        <v>233</v>
      </c>
      <c r="AH26" s="210">
        <v>1</v>
      </c>
      <c r="AI26" s="209" t="s">
        <v>232</v>
      </c>
      <c r="AJ26" s="155"/>
    </row>
    <row r="27" spans="1:36" ht="12" customHeight="1" thickBot="1" x14ac:dyDescent="0.2">
      <c r="A27" s="418"/>
      <c r="B27" s="769"/>
      <c r="C27" s="194"/>
      <c r="D27" s="193"/>
      <c r="E27" s="772"/>
      <c r="F27" s="747"/>
      <c r="G27" s="747"/>
      <c r="H27" s="747"/>
      <c r="I27" s="747"/>
      <c r="J27" s="747"/>
      <c r="K27" s="777" t="s">
        <v>563</v>
      </c>
      <c r="L27" s="777" t="s">
        <v>563</v>
      </c>
      <c r="M27" s="779" t="s">
        <v>563</v>
      </c>
      <c r="N27" s="775"/>
      <c r="O27" s="726"/>
      <c r="P27" s="726"/>
      <c r="Q27" s="726"/>
      <c r="R27" s="726"/>
      <c r="S27" s="190" t="str">
        <f t="shared" si="1"/>
        <v>　</v>
      </c>
      <c r="T27" s="421"/>
      <c r="U27" s="155"/>
      <c r="V27" s="189">
        <f t="shared" si="0"/>
        <v>0</v>
      </c>
      <c r="W27" s="188"/>
      <c r="X27" s="187"/>
      <c r="Y27" s="186"/>
      <c r="Z27" s="185"/>
      <c r="AA27" s="183"/>
      <c r="AB27" s="184"/>
      <c r="AC27" s="181"/>
      <c r="AD27" s="183"/>
      <c r="AE27" s="182"/>
      <c r="AF27" s="181"/>
      <c r="AG27" s="183"/>
      <c r="AH27" s="182"/>
      <c r="AI27" s="181"/>
      <c r="AJ27" s="155"/>
    </row>
    <row r="28" spans="1:36" ht="12" customHeight="1" thickTop="1" x14ac:dyDescent="0.15">
      <c r="A28" s="419"/>
      <c r="B28" s="769">
        <v>7</v>
      </c>
      <c r="C28" s="221" t="s">
        <v>231</v>
      </c>
      <c r="D28" s="207" t="s">
        <v>255</v>
      </c>
      <c r="E28" s="770">
        <v>9</v>
      </c>
      <c r="F28" s="746"/>
      <c r="G28" s="746"/>
      <c r="H28" s="746"/>
      <c r="I28" s="746"/>
      <c r="J28" s="746"/>
      <c r="K28" s="776" t="str">
        <f>IF($E28="","",(IFERROR(VLOOKUP($E28,【選択肢】!$K$3:$O$84,2,)," ")&amp;IF($F28="","",","&amp;IFERROR(VLOOKUP($F28,【選択肢】!$K$3:$O$84,2,)," ")&amp;IF($G28="","",","&amp;IFERROR(VLOOKUP($G28,【選択肢】!$K$3:$O$84,2,)," ")&amp;IF($H28="","",","&amp;IFERROR(VLOOKUP($H28,【選択肢】!$K$3:$O$84,2,)," ")&amp;IF($I28="","",","&amp;IFERROR(VLOOKUP($I28,【選択肢】!$K$3:$O$84,2,)," ")&amp;IF($J28="","",","&amp;IFERROR(VLOOKUP($J28,【選択肢】!$K$3:$O$84,2,)," "))))))))</f>
        <v>農地維持</v>
      </c>
      <c r="L28" s="776" t="str">
        <f>IF($E28="","",(IFERROR(VLOOKUP($E28,【選択肢】!$K$3:$O$84,4,)," ")&amp;IF($F28="","",","&amp;IFERROR(VLOOKUP($F28,【選択肢】!$K$3:$O$84,4,)," ")&amp;IF($G28="","",","&amp;IFERROR(VLOOKUP($G28,【選択肢】!$K$3:$O$84,4,)," ")&amp;IF($H28="","",","&amp;IFERROR(VLOOKUP($H28,【選択肢】!$K$3:$O$84,4,)," ")&amp;IF($I28="","",","&amp;IFERROR(VLOOKUP($I28,【選択肢】!$K$3:$O$84,4,)," ")&amp;IF($J28="","",","&amp;IFERROR(VLOOKUP($J28,【選択肢】!$K$3:$O$84,4,)," "))))))))</f>
        <v>水路</v>
      </c>
      <c r="M28" s="778" t="str">
        <f>IF($E28="","",(IFERROR(VLOOKUP($E28,【選択肢】!$K$3:$O$84,5,)," ")&amp;IF($F28="","",","&amp;IFERROR(VLOOKUP($F28,【選択肢】!$K$3:$O$84,5,)," ")&amp;IF($G28="","",","&amp;IFERROR(VLOOKUP($G28,【選択肢】!$K$3:$O$84,5,)," ")&amp;IF($H28="","",","&amp;IFERROR(VLOOKUP($H28,【選択肢】!$K$3:$O$84,5,)," ")&amp;IF($I28="","",","&amp;IFERROR(VLOOKUP($I28,【選択肢】!$K$3:$O$84,5,)," ")&amp;IF($J28="","",","&amp;IFERROR(VLOOKUP($J28,【選択肢】!$K$3:$O$84,5,)," "))))))))</f>
        <v>9 水路附帯施設の保守管理</v>
      </c>
      <c r="N28" s="773">
        <f>SUMIF(W28:W29,$N$7,V28:V29)</f>
        <v>2382</v>
      </c>
      <c r="O28" s="724">
        <f>SUMIF($W28:$W29,O$7,$V28:$V29)</f>
        <v>0</v>
      </c>
      <c r="P28" s="724">
        <f>SUMIF($W28:$W29,P$7,$V28:$V29)</f>
        <v>0</v>
      </c>
      <c r="Q28" s="724">
        <f>SUMIF($W28:$W29,Q$7,$V28:$V29)</f>
        <v>0</v>
      </c>
      <c r="R28" s="724">
        <f>SUM(N28:Q29)</f>
        <v>2382</v>
      </c>
      <c r="S28" s="218" t="str">
        <f t="shared" si="1"/>
        <v>ゲート雪囲い（普通作業）日当　1,191円×0.5時間×2人×2回</v>
      </c>
      <c r="T28" s="422"/>
      <c r="U28" s="155"/>
      <c r="V28" s="217">
        <f t="shared" si="0"/>
        <v>2382</v>
      </c>
      <c r="W28" s="216" t="s">
        <v>239</v>
      </c>
      <c r="X28" s="215" t="s">
        <v>283</v>
      </c>
      <c r="Y28" s="214">
        <v>1191</v>
      </c>
      <c r="Z28" s="213" t="s">
        <v>237</v>
      </c>
      <c r="AA28" s="211" t="s">
        <v>233</v>
      </c>
      <c r="AB28" s="212">
        <v>0.5</v>
      </c>
      <c r="AC28" s="209" t="s">
        <v>235</v>
      </c>
      <c r="AD28" s="211" t="s">
        <v>233</v>
      </c>
      <c r="AE28" s="210">
        <v>2</v>
      </c>
      <c r="AF28" s="209" t="s">
        <v>234</v>
      </c>
      <c r="AG28" s="211" t="s">
        <v>233</v>
      </c>
      <c r="AH28" s="210">
        <v>2</v>
      </c>
      <c r="AI28" s="209" t="s">
        <v>232</v>
      </c>
      <c r="AJ28" s="155"/>
    </row>
    <row r="29" spans="1:36" ht="12" customHeight="1" thickBot="1" x14ac:dyDescent="0.2">
      <c r="A29" s="418"/>
      <c r="B29" s="769"/>
      <c r="C29" s="194" t="s">
        <v>261</v>
      </c>
      <c r="D29" s="193" t="s">
        <v>272</v>
      </c>
      <c r="E29" s="772"/>
      <c r="F29" s="747"/>
      <c r="G29" s="747"/>
      <c r="H29" s="747"/>
      <c r="I29" s="747"/>
      <c r="J29" s="747"/>
      <c r="K29" s="777" t="s">
        <v>563</v>
      </c>
      <c r="L29" s="777" t="s">
        <v>563</v>
      </c>
      <c r="M29" s="779" t="s">
        <v>563</v>
      </c>
      <c r="N29" s="775"/>
      <c r="O29" s="726"/>
      <c r="P29" s="726"/>
      <c r="Q29" s="726"/>
      <c r="R29" s="726"/>
      <c r="S29" s="190" t="str">
        <f t="shared" si="1"/>
        <v>　</v>
      </c>
      <c r="T29" s="421"/>
      <c r="U29" s="155"/>
      <c r="V29" s="189">
        <f t="shared" si="0"/>
        <v>0</v>
      </c>
      <c r="W29" s="188"/>
      <c r="X29" s="187"/>
      <c r="Y29" s="186"/>
      <c r="Z29" s="185"/>
      <c r="AA29" s="183"/>
      <c r="AB29" s="184"/>
      <c r="AC29" s="181"/>
      <c r="AD29" s="183"/>
      <c r="AE29" s="182"/>
      <c r="AF29" s="181"/>
      <c r="AG29" s="183"/>
      <c r="AH29" s="182"/>
      <c r="AI29" s="181"/>
      <c r="AJ29" s="155"/>
    </row>
    <row r="30" spans="1:36" ht="12" customHeight="1" thickTop="1" x14ac:dyDescent="0.15">
      <c r="A30" s="419"/>
      <c r="B30" s="769">
        <v>8</v>
      </c>
      <c r="C30" s="221" t="s">
        <v>256</v>
      </c>
      <c r="D30" s="207" t="s">
        <v>255</v>
      </c>
      <c r="E30" s="770">
        <v>12</v>
      </c>
      <c r="F30" s="746"/>
      <c r="G30" s="746"/>
      <c r="H30" s="746"/>
      <c r="I30" s="746"/>
      <c r="J30" s="746"/>
      <c r="K30" s="776" t="str">
        <f>IF($E30="","",(IFERROR(VLOOKUP($E30,【選択肢】!$K$3:$O$84,2,)," ")&amp;IF($F30="","",","&amp;IFERROR(VLOOKUP($F30,【選択肢】!$K$3:$O$84,2,)," ")&amp;IF($G30="","",","&amp;IFERROR(VLOOKUP($G30,【選択肢】!$K$3:$O$84,2,)," ")&amp;IF($H30="","",","&amp;IFERROR(VLOOKUP($H30,【選択肢】!$K$3:$O$84,2,)," ")&amp;IF($I30="","",","&amp;IFERROR(VLOOKUP($I30,【選択肢】!$K$3:$O$84,2,)," ")&amp;IF($J30="","",","&amp;IFERROR(VLOOKUP($J30,【選択肢】!$K$3:$O$84,2,)," "))))))))</f>
        <v>農地維持</v>
      </c>
      <c r="L30" s="776" t="str">
        <f>IF($E30="","",(IFERROR(VLOOKUP($E30,【選択肢】!$K$3:$O$84,4,)," ")&amp;IF($F30="","",","&amp;IFERROR(VLOOKUP($F30,【選択肢】!$K$3:$O$84,4,)," ")&amp;IF($G30="","",","&amp;IFERROR(VLOOKUP($G30,【選択肢】!$K$3:$O$84,4,)," ")&amp;IF($H30="","",","&amp;IFERROR(VLOOKUP($H30,【選択肢】!$K$3:$O$84,4,)," ")&amp;IF($I30="","",","&amp;IFERROR(VLOOKUP($I30,【選択肢】!$K$3:$O$84,4,)," ")&amp;IF($J30="","",","&amp;IFERROR(VLOOKUP($J30,【選択肢】!$K$3:$O$84,4,)," "))))))))</f>
        <v>農道</v>
      </c>
      <c r="M30" s="778" t="str">
        <f>IF($E30="","",(IFERROR(VLOOKUP($E30,【選択肢】!$K$3:$O$84,5,)," ")&amp;IF($F30="","",","&amp;IFERROR(VLOOKUP($F30,【選択肢】!$K$3:$O$84,5,)," ")&amp;IF($G30="","",","&amp;IFERROR(VLOOKUP($G30,【選択肢】!$K$3:$O$84,5,)," ")&amp;IF($H30="","",","&amp;IFERROR(VLOOKUP($H30,【選択肢】!$K$3:$O$84,5,)," ")&amp;IF($I30="","",","&amp;IFERROR(VLOOKUP($I30,【選択肢】!$K$3:$O$84,5,)," ")&amp;IF($J30="","",","&amp;IFERROR(VLOOKUP($J30,【選択肢】!$K$3:$O$84,5,)," "))))))))</f>
        <v>12 路面の維持</v>
      </c>
      <c r="N30" s="773">
        <f>SUMIF(W30:W32,$N$7,V30:V32)</f>
        <v>66375</v>
      </c>
      <c r="O30" s="724">
        <f>SUMIF($W30:$W32,O$7,$V30:$V32)</f>
        <v>25000</v>
      </c>
      <c r="P30" s="724">
        <f>SUMIF($W30:$W32,P$7,$V30:$V32)</f>
        <v>0</v>
      </c>
      <c r="Q30" s="724">
        <f>SUMIF($W30:$W32,Q$7,$V30:$V32)</f>
        <v>0</v>
      </c>
      <c r="R30" s="724">
        <f>SUM(N30:Q32)</f>
        <v>91375</v>
      </c>
      <c r="S30" s="218" t="str">
        <f t="shared" si="1"/>
        <v>砂利敷（普通作業）日当　1,475円×3時間×15人×1回</v>
      </c>
      <c r="T30" s="422"/>
      <c r="U30" s="155"/>
      <c r="V30" s="217">
        <f t="shared" si="0"/>
        <v>66375</v>
      </c>
      <c r="W30" s="216" t="s">
        <v>239</v>
      </c>
      <c r="X30" s="215" t="s">
        <v>282</v>
      </c>
      <c r="Y30" s="214">
        <v>1475</v>
      </c>
      <c r="Z30" s="213" t="s">
        <v>237</v>
      </c>
      <c r="AA30" s="211" t="s">
        <v>233</v>
      </c>
      <c r="AB30" s="212">
        <v>3</v>
      </c>
      <c r="AC30" s="209" t="s">
        <v>235</v>
      </c>
      <c r="AD30" s="211" t="s">
        <v>233</v>
      </c>
      <c r="AE30" s="210">
        <v>15</v>
      </c>
      <c r="AF30" s="209" t="s">
        <v>234</v>
      </c>
      <c r="AG30" s="211" t="s">
        <v>233</v>
      </c>
      <c r="AH30" s="210">
        <v>1</v>
      </c>
      <c r="AI30" s="209" t="s">
        <v>232</v>
      </c>
      <c r="AJ30" s="155"/>
    </row>
    <row r="31" spans="1:36" ht="12" customHeight="1" x14ac:dyDescent="0.15">
      <c r="A31" s="248"/>
      <c r="B31" s="769"/>
      <c r="C31" s="208"/>
      <c r="D31" s="207"/>
      <c r="E31" s="771"/>
      <c r="F31" s="748"/>
      <c r="G31" s="748"/>
      <c r="H31" s="748"/>
      <c r="I31" s="748"/>
      <c r="J31" s="748"/>
      <c r="K31" s="776" t="s">
        <v>563</v>
      </c>
      <c r="L31" s="776" t="s">
        <v>563</v>
      </c>
      <c r="M31" s="778" t="s">
        <v>563</v>
      </c>
      <c r="N31" s="774"/>
      <c r="O31" s="725"/>
      <c r="P31" s="725"/>
      <c r="Q31" s="725"/>
      <c r="R31" s="725"/>
      <c r="S31" s="204" t="str">
        <f t="shared" si="1"/>
        <v>　　　　資材購入　砂利　25,000円</v>
      </c>
      <c r="T31" s="155"/>
      <c r="U31" s="155"/>
      <c r="V31" s="203">
        <f t="shared" si="0"/>
        <v>25000</v>
      </c>
      <c r="W31" s="202" t="s">
        <v>245</v>
      </c>
      <c r="X31" s="201" t="s">
        <v>281</v>
      </c>
      <c r="Y31" s="200">
        <v>25000</v>
      </c>
      <c r="Z31" s="199" t="s">
        <v>237</v>
      </c>
      <c r="AA31" s="197"/>
      <c r="AB31" s="198"/>
      <c r="AC31" s="195"/>
      <c r="AD31" s="197"/>
      <c r="AE31" s="196"/>
      <c r="AF31" s="195"/>
      <c r="AG31" s="197"/>
      <c r="AH31" s="196"/>
      <c r="AI31" s="195"/>
      <c r="AJ31" s="155"/>
    </row>
    <row r="32" spans="1:36" ht="12" customHeight="1" thickBot="1" x14ac:dyDescent="0.2">
      <c r="A32" s="418"/>
      <c r="B32" s="769"/>
      <c r="C32" s="194"/>
      <c r="D32" s="193"/>
      <c r="E32" s="772"/>
      <c r="F32" s="747"/>
      <c r="G32" s="747"/>
      <c r="H32" s="747"/>
      <c r="I32" s="747"/>
      <c r="J32" s="747"/>
      <c r="K32" s="777" t="s">
        <v>563</v>
      </c>
      <c r="L32" s="777" t="s">
        <v>563</v>
      </c>
      <c r="M32" s="779" t="s">
        <v>563</v>
      </c>
      <c r="N32" s="775"/>
      <c r="O32" s="726"/>
      <c r="P32" s="726"/>
      <c r="Q32" s="726"/>
      <c r="R32" s="726"/>
      <c r="S32" s="190" t="str">
        <f t="shared" si="1"/>
        <v>　</v>
      </c>
      <c r="T32" s="421"/>
      <c r="U32" s="155"/>
      <c r="V32" s="189">
        <f t="shared" si="0"/>
        <v>0</v>
      </c>
      <c r="W32" s="188"/>
      <c r="X32" s="187"/>
      <c r="Y32" s="186"/>
      <c r="Z32" s="185"/>
      <c r="AA32" s="183"/>
      <c r="AB32" s="184"/>
      <c r="AC32" s="181"/>
      <c r="AD32" s="183"/>
      <c r="AE32" s="182"/>
      <c r="AF32" s="181"/>
      <c r="AG32" s="183"/>
      <c r="AH32" s="182"/>
      <c r="AI32" s="181"/>
      <c r="AJ32" s="155"/>
    </row>
    <row r="33" spans="1:36" ht="12" customHeight="1" thickTop="1" x14ac:dyDescent="0.15">
      <c r="A33" s="419"/>
      <c r="B33" s="769">
        <v>9</v>
      </c>
      <c r="C33" s="221" t="s">
        <v>231</v>
      </c>
      <c r="D33" s="207" t="s">
        <v>251</v>
      </c>
      <c r="E33" s="770">
        <v>30</v>
      </c>
      <c r="F33" s="746"/>
      <c r="G33" s="746"/>
      <c r="H33" s="746"/>
      <c r="I33" s="746"/>
      <c r="J33" s="746"/>
      <c r="K33" s="776" t="str">
        <f>IF($E33="","",(IFERROR(VLOOKUP($E33,【選択肢】!$K$3:$O$84,2,)," ")&amp;IF($F33="","",","&amp;IFERROR(VLOOKUP($F33,【選択肢】!$K$3:$O$84,2,)," ")&amp;IF($G33="","",","&amp;IFERROR(VLOOKUP($G33,【選択肢】!$K$3:$O$84,2,)," ")&amp;IF($H33="","",","&amp;IFERROR(VLOOKUP($H33,【選択肢】!$K$3:$O$84,2,)," ")&amp;IF($I33="","",","&amp;IFERROR(VLOOKUP($I33,【選択肢】!$K$3:$O$84,2,)," ")&amp;IF($J33="","",","&amp;IFERROR(VLOOKUP($J33,【選択肢】!$K$3:$O$84,2,)," "))))))))</f>
        <v>共同</v>
      </c>
      <c r="L33" s="776" t="str">
        <f>IF($E33="","",(IFERROR(VLOOKUP($E33,【選択肢】!$K$3:$O$84,4,)," ")&amp;IF($F33="","",","&amp;IFERROR(VLOOKUP($F33,【選択肢】!$K$3:$O$84,4,)," ")&amp;IF($G33="","",","&amp;IFERROR(VLOOKUP($G33,【選択肢】!$K$3:$O$84,4,)," ")&amp;IF($H33="","",","&amp;IFERROR(VLOOKUP($H33,【選択肢】!$K$3:$O$84,4,)," ")&amp;IF($I33="","",","&amp;IFERROR(VLOOKUP($I33,【選択肢】!$K$3:$O$84,4,)," ")&amp;IF($J33="","",","&amp;IFERROR(VLOOKUP($J33,【選択肢】!$K$3:$O$84,4,)," "))))))))</f>
        <v>農用地</v>
      </c>
      <c r="M33" s="778" t="str">
        <f>IF($E33="","",(IFERROR(VLOOKUP($E33,【選択肢】!$K$3:$O$84,5,)," ")&amp;IF($F33="","",","&amp;IFERROR(VLOOKUP($F33,【選択肢】!$K$3:$O$84,5,)," ")&amp;IF($G33="","",","&amp;IFERROR(VLOOKUP($G33,【選択肢】!$K$3:$O$84,5,)," ")&amp;IF($H33="","",","&amp;IFERROR(VLOOKUP($H33,【選択肢】!$K$3:$O$84,5,)," ")&amp;IF($I33="","",","&amp;IFERROR(VLOOKUP($I33,【選択肢】!$K$3:$O$84,5,)," ")&amp;IF($J33="","",","&amp;IFERROR(VLOOKUP($J33,【選択肢】!$K$3:$O$84,5,)," "))))))))</f>
        <v>30 農用地の軽微な補修等</v>
      </c>
      <c r="N33" s="773">
        <f>SUMIF(W33:W34,$N$7,V33:V34)</f>
        <v>0</v>
      </c>
      <c r="O33" s="724">
        <f>SUMIF($W33:$W34,O$7,$V33:$V34)</f>
        <v>0</v>
      </c>
      <c r="P33" s="724">
        <f>SUMIF($W33:$W34,P$7,$V33:$V34)</f>
        <v>54000</v>
      </c>
      <c r="Q33" s="724">
        <f>SUMIF($W33:$W34,Q$7,$V33:$V34)</f>
        <v>0</v>
      </c>
      <c r="R33" s="724">
        <f>SUM(N33:Q34)</f>
        <v>54000</v>
      </c>
      <c r="S33" s="218" t="str">
        <f t="shared" si="1"/>
        <v>畦畔の再構築　外注　30円×1800ｍ</v>
      </c>
      <c r="T33" s="422"/>
      <c r="U33" s="155"/>
      <c r="V33" s="217">
        <f t="shared" si="0"/>
        <v>54000</v>
      </c>
      <c r="W33" s="216" t="s">
        <v>260</v>
      </c>
      <c r="X33" s="215" t="s">
        <v>280</v>
      </c>
      <c r="Y33" s="214">
        <v>30</v>
      </c>
      <c r="Z33" s="213" t="s">
        <v>237</v>
      </c>
      <c r="AA33" s="211" t="s">
        <v>233</v>
      </c>
      <c r="AB33" s="212">
        <v>1800</v>
      </c>
      <c r="AC33" s="209" t="s">
        <v>279</v>
      </c>
      <c r="AD33" s="211"/>
      <c r="AE33" s="210"/>
      <c r="AF33" s="209"/>
      <c r="AG33" s="211"/>
      <c r="AH33" s="210"/>
      <c r="AI33" s="209"/>
      <c r="AJ33" s="155"/>
    </row>
    <row r="34" spans="1:36" ht="12" customHeight="1" thickBot="1" x14ac:dyDescent="0.2">
      <c r="A34" s="418"/>
      <c r="B34" s="769"/>
      <c r="C34" s="194"/>
      <c r="D34" s="193"/>
      <c r="E34" s="772"/>
      <c r="F34" s="747"/>
      <c r="G34" s="747"/>
      <c r="H34" s="747"/>
      <c r="I34" s="747"/>
      <c r="J34" s="747"/>
      <c r="K34" s="777" t="s">
        <v>563</v>
      </c>
      <c r="L34" s="777" t="s">
        <v>563</v>
      </c>
      <c r="M34" s="779" t="s">
        <v>563</v>
      </c>
      <c r="N34" s="775"/>
      <c r="O34" s="726"/>
      <c r="P34" s="726"/>
      <c r="Q34" s="726"/>
      <c r="R34" s="726"/>
      <c r="S34" s="190" t="str">
        <f t="shared" si="1"/>
        <v>　</v>
      </c>
      <c r="T34" s="421"/>
      <c r="U34" s="155"/>
      <c r="V34" s="189">
        <f t="shared" si="0"/>
        <v>0</v>
      </c>
      <c r="W34" s="188"/>
      <c r="X34" s="187"/>
      <c r="Y34" s="186"/>
      <c r="Z34" s="185"/>
      <c r="AA34" s="183"/>
      <c r="AB34" s="184"/>
      <c r="AC34" s="181"/>
      <c r="AD34" s="183"/>
      <c r="AE34" s="182"/>
      <c r="AF34" s="181"/>
      <c r="AG34" s="183"/>
      <c r="AH34" s="182"/>
      <c r="AI34" s="181"/>
      <c r="AJ34" s="155"/>
    </row>
    <row r="35" spans="1:36" ht="12" customHeight="1" thickTop="1" x14ac:dyDescent="0.15">
      <c r="A35" s="419"/>
      <c r="B35" s="769">
        <v>10</v>
      </c>
      <c r="C35" s="221" t="s">
        <v>261</v>
      </c>
      <c r="D35" s="207" t="s">
        <v>255</v>
      </c>
      <c r="E35" s="770">
        <v>31</v>
      </c>
      <c r="F35" s="746"/>
      <c r="G35" s="746"/>
      <c r="H35" s="746"/>
      <c r="I35" s="746"/>
      <c r="J35" s="746"/>
      <c r="K35" s="776" t="str">
        <f>IF($E35="","",(IFERROR(VLOOKUP($E35,【選択肢】!$K$3:$O$84,2,)," ")&amp;IF($F35="","",","&amp;IFERROR(VLOOKUP($F35,【選択肢】!$K$3:$O$84,2,)," ")&amp;IF($G35="","",","&amp;IFERROR(VLOOKUP($G35,【選択肢】!$K$3:$O$84,2,)," ")&amp;IF($H35="","",","&amp;IFERROR(VLOOKUP($H35,【選択肢】!$K$3:$O$84,2,)," ")&amp;IF($I35="","",","&amp;IFERROR(VLOOKUP($I35,【選択肢】!$K$3:$O$84,2,)," ")&amp;IF($J35="","",","&amp;IFERROR(VLOOKUP($J35,【選択肢】!$K$3:$O$84,2,)," "))))))))</f>
        <v>共同</v>
      </c>
      <c r="L35" s="776" t="str">
        <f>IF($E35="","",(IFERROR(VLOOKUP($E35,【選択肢】!$K$3:$O$84,4,)," ")&amp;IF($F35="","",","&amp;IFERROR(VLOOKUP($F35,【選択肢】!$K$3:$O$84,4,)," ")&amp;IF($G35="","",","&amp;IFERROR(VLOOKUP($G35,【選択肢】!$K$3:$O$84,4,)," ")&amp;IF($H35="","",","&amp;IFERROR(VLOOKUP($H35,【選択肢】!$K$3:$O$84,4,)," ")&amp;IF($I35="","",","&amp;IFERROR(VLOOKUP($I35,【選択肢】!$K$3:$O$84,4,)," ")&amp;IF($J35="","",","&amp;IFERROR(VLOOKUP($J35,【選択肢】!$K$3:$O$84,4,)," "))))))))</f>
        <v>水路</v>
      </c>
      <c r="M35" s="778" t="str">
        <f>IF($E35="","",(IFERROR(VLOOKUP($E35,【選択肢】!$K$3:$O$84,5,)," ")&amp;IF($F35="","",","&amp;IFERROR(VLOOKUP($F35,【選択肢】!$K$3:$O$84,5,)," ")&amp;IF($G35="","",","&amp;IFERROR(VLOOKUP($G35,【選択肢】!$K$3:$O$84,5,)," ")&amp;IF($H35="","",","&amp;IFERROR(VLOOKUP($H35,【選択肢】!$K$3:$O$84,5,)," ")&amp;IF($I35="","",","&amp;IFERROR(VLOOKUP($I35,【選択肢】!$K$3:$O$84,5,)," ")&amp;IF($J35="","",","&amp;IFERROR(VLOOKUP($J35,【選択肢】!$K$3:$O$84,5,)," "))))))))</f>
        <v>31 水路の軽微な補修等</v>
      </c>
      <c r="N35" s="773">
        <f>SUMIF(W35:W37,$N$7,V35:V37)</f>
        <v>45000</v>
      </c>
      <c r="O35" s="724">
        <f>SUMIF($W35:$W37,O$7,$V35:$V37)</f>
        <v>25000</v>
      </c>
      <c r="P35" s="724">
        <f>SUMIF($W35:$W37,P$7,$V35:$V37)</f>
        <v>0</v>
      </c>
      <c r="Q35" s="724">
        <f>SUMIF($W35:$W37,Q$7,$V35:$V37)</f>
        <v>0</v>
      </c>
      <c r="R35" s="724">
        <f>SUM(N35:Q37)</f>
        <v>70000</v>
      </c>
      <c r="S35" s="218" t="str">
        <f t="shared" si="1"/>
        <v>○○水路の目地詰め（普通作業）日当　1,000円×3時間×15人×1回</v>
      </c>
      <c r="T35" s="422"/>
      <c r="U35" s="155"/>
      <c r="V35" s="217">
        <f t="shared" si="0"/>
        <v>45000</v>
      </c>
      <c r="W35" s="216" t="s">
        <v>239</v>
      </c>
      <c r="X35" s="215" t="s">
        <v>278</v>
      </c>
      <c r="Y35" s="214">
        <v>1000</v>
      </c>
      <c r="Z35" s="213" t="s">
        <v>237</v>
      </c>
      <c r="AA35" s="211" t="s">
        <v>233</v>
      </c>
      <c r="AB35" s="212">
        <v>3</v>
      </c>
      <c r="AC35" s="209" t="s">
        <v>235</v>
      </c>
      <c r="AD35" s="211" t="s">
        <v>233</v>
      </c>
      <c r="AE35" s="210">
        <v>15</v>
      </c>
      <c r="AF35" s="209" t="s">
        <v>234</v>
      </c>
      <c r="AG35" s="211" t="s">
        <v>233</v>
      </c>
      <c r="AH35" s="210">
        <v>1</v>
      </c>
      <c r="AI35" s="209" t="s">
        <v>232</v>
      </c>
      <c r="AJ35" s="155"/>
    </row>
    <row r="36" spans="1:36" ht="12" customHeight="1" x14ac:dyDescent="0.15">
      <c r="A36" s="248"/>
      <c r="B36" s="769"/>
      <c r="C36" s="208"/>
      <c r="D36" s="207"/>
      <c r="E36" s="771"/>
      <c r="F36" s="748"/>
      <c r="G36" s="748"/>
      <c r="H36" s="748"/>
      <c r="I36" s="748"/>
      <c r="J36" s="748"/>
      <c r="K36" s="776" t="s">
        <v>563</v>
      </c>
      <c r="L36" s="776" t="s">
        <v>563</v>
      </c>
      <c r="M36" s="778" t="s">
        <v>563</v>
      </c>
      <c r="N36" s="774"/>
      <c r="O36" s="725"/>
      <c r="P36" s="725"/>
      <c r="Q36" s="725"/>
      <c r="R36" s="725"/>
      <c r="S36" s="204" t="str">
        <f t="shared" si="1"/>
        <v>　　　　　　　　　資材購入　目地材ほか　25,000円</v>
      </c>
      <c r="T36" s="155"/>
      <c r="U36" s="155"/>
      <c r="V36" s="203">
        <f t="shared" si="0"/>
        <v>25000</v>
      </c>
      <c r="W36" s="202" t="s">
        <v>245</v>
      </c>
      <c r="X36" s="201" t="s">
        <v>277</v>
      </c>
      <c r="Y36" s="200">
        <v>25000</v>
      </c>
      <c r="Z36" s="199" t="s">
        <v>237</v>
      </c>
      <c r="AA36" s="197"/>
      <c r="AB36" s="198"/>
      <c r="AC36" s="195"/>
      <c r="AD36" s="197"/>
      <c r="AE36" s="196"/>
      <c r="AF36" s="195"/>
      <c r="AG36" s="197"/>
      <c r="AH36" s="196"/>
      <c r="AI36" s="195"/>
      <c r="AJ36" s="155"/>
    </row>
    <row r="37" spans="1:36" ht="12" customHeight="1" thickBot="1" x14ac:dyDescent="0.2">
      <c r="A37" s="418"/>
      <c r="B37" s="769"/>
      <c r="C37" s="194"/>
      <c r="D37" s="193"/>
      <c r="E37" s="772"/>
      <c r="F37" s="747"/>
      <c r="G37" s="747"/>
      <c r="H37" s="747"/>
      <c r="I37" s="747"/>
      <c r="J37" s="747"/>
      <c r="K37" s="777" t="s">
        <v>563</v>
      </c>
      <c r="L37" s="777" t="s">
        <v>563</v>
      </c>
      <c r="M37" s="779" t="s">
        <v>563</v>
      </c>
      <c r="N37" s="775"/>
      <c r="O37" s="726"/>
      <c r="P37" s="726"/>
      <c r="Q37" s="726"/>
      <c r="R37" s="726"/>
      <c r="S37" s="190" t="str">
        <f t="shared" si="1"/>
        <v>　</v>
      </c>
      <c r="T37" s="421"/>
      <c r="U37" s="155"/>
      <c r="V37" s="189">
        <f t="shared" si="0"/>
        <v>0</v>
      </c>
      <c r="W37" s="188"/>
      <c r="X37" s="187"/>
      <c r="Y37" s="186"/>
      <c r="Z37" s="185"/>
      <c r="AA37" s="183"/>
      <c r="AB37" s="184"/>
      <c r="AC37" s="181"/>
      <c r="AD37" s="183"/>
      <c r="AE37" s="182"/>
      <c r="AF37" s="181"/>
      <c r="AG37" s="183"/>
      <c r="AH37" s="182"/>
      <c r="AI37" s="181"/>
      <c r="AJ37" s="155"/>
    </row>
    <row r="38" spans="1:36" ht="12" customHeight="1" thickTop="1" x14ac:dyDescent="0.15">
      <c r="A38" s="419"/>
      <c r="B38" s="769">
        <v>11</v>
      </c>
      <c r="C38" s="221" t="s">
        <v>276</v>
      </c>
      <c r="D38" s="207" t="s">
        <v>255</v>
      </c>
      <c r="E38" s="770">
        <v>44</v>
      </c>
      <c r="F38" s="746"/>
      <c r="G38" s="746"/>
      <c r="H38" s="746"/>
      <c r="I38" s="746"/>
      <c r="J38" s="746"/>
      <c r="K38" s="776" t="str">
        <f>IF($E38="","",(IFERROR(VLOOKUP($E38,【選択肢】!$K$3:$O$84,2,)," ")&amp;IF($F38="","",","&amp;IFERROR(VLOOKUP($F38,【選択肢】!$K$3:$O$84,2,)," ")&amp;IF($G38="","",","&amp;IFERROR(VLOOKUP($G38,【選択肢】!$K$3:$O$84,2,)," ")&amp;IF($H38="","",","&amp;IFERROR(VLOOKUP($H38,【選択肢】!$K$3:$O$84,2,)," ")&amp;IF($I38="","",","&amp;IFERROR(VLOOKUP($I38,【選択肢】!$K$3:$O$84,2,)," ")&amp;IF($J38="","",","&amp;IFERROR(VLOOKUP($J38,【選択肢】!$K$3:$O$84,2,)," "))))))))</f>
        <v>共同</v>
      </c>
      <c r="L38" s="776" t="str">
        <f>IF($E38="","",(IFERROR(VLOOKUP($E38,【選択肢】!$K$3:$O$84,4,)," ")&amp;IF($F38="","",","&amp;IFERROR(VLOOKUP($F38,【選択肢】!$K$3:$O$84,4,)," ")&amp;IF($G38="","",","&amp;IFERROR(VLOOKUP($G38,【選択肢】!$K$3:$O$84,4,)," ")&amp;IF($H38="","",","&amp;IFERROR(VLOOKUP($H38,【選択肢】!$K$3:$O$84,4,)," ")&amp;IF($I38="","",","&amp;IFERROR(VLOOKUP($I38,【選択肢】!$K$3:$O$84,4,)," ")&amp;IF($J38="","",","&amp;IFERROR(VLOOKUP($J38,【選択肢】!$K$3:$O$84,4,)," "))))))))</f>
        <v>水質保全</v>
      </c>
      <c r="M38" s="778" t="str">
        <f>IF($E38="","",(IFERROR(VLOOKUP($E38,【選択肢】!$K$3:$O$84,5,)," ")&amp;IF($F38="","",","&amp;IFERROR(VLOOKUP($F38,【選択肢】!$K$3:$O$84,5,)," ")&amp;IF($G38="","",","&amp;IFERROR(VLOOKUP($G38,【選択肢】!$K$3:$O$84,5,)," ")&amp;IF($H38="","",","&amp;IFERROR(VLOOKUP($H38,【選択肢】!$K$3:$O$84,5,)," ")&amp;IF($I38="","",","&amp;IFERROR(VLOOKUP($I38,【選択肢】!$K$3:$O$84,5,)," ")&amp;IF($J38="","",","&amp;IFERROR(VLOOKUP($J38,【選択肢】!$K$3:$O$84,5,)," "))))))))</f>
        <v>44 その他（水質保全）</v>
      </c>
      <c r="N38" s="773">
        <f>SUMIF(W38:W39,$N$7,V38:V39)</f>
        <v>7375</v>
      </c>
      <c r="O38" s="724">
        <f>SUMIF($W38:$W39,O$7,$V38:$V39)</f>
        <v>0</v>
      </c>
      <c r="P38" s="724">
        <f>SUMIF($W38:$W39,P$7,$V38:$V39)</f>
        <v>0</v>
      </c>
      <c r="Q38" s="724">
        <f>SUMIF($W38:$W39,Q$7,$V38:$V39)</f>
        <v>0</v>
      </c>
      <c r="R38" s="724">
        <f>SUM(N38:Q39)</f>
        <v>7375</v>
      </c>
      <c r="S38" s="218" t="str">
        <f t="shared" si="1"/>
        <v>水田からの濁水管理（普通作業）日当　1,475円×1時間×5人×1回</v>
      </c>
      <c r="T38" s="422"/>
      <c r="U38" s="155"/>
      <c r="V38" s="217">
        <f t="shared" si="0"/>
        <v>7375</v>
      </c>
      <c r="W38" s="216" t="s">
        <v>239</v>
      </c>
      <c r="X38" s="215" t="s">
        <v>275</v>
      </c>
      <c r="Y38" s="214">
        <v>1475</v>
      </c>
      <c r="Z38" s="213" t="s">
        <v>237</v>
      </c>
      <c r="AA38" s="211" t="s">
        <v>233</v>
      </c>
      <c r="AB38" s="212">
        <v>1</v>
      </c>
      <c r="AC38" s="209" t="s">
        <v>235</v>
      </c>
      <c r="AD38" s="211" t="s">
        <v>233</v>
      </c>
      <c r="AE38" s="210">
        <v>5</v>
      </c>
      <c r="AF38" s="209" t="s">
        <v>234</v>
      </c>
      <c r="AG38" s="211" t="s">
        <v>233</v>
      </c>
      <c r="AH38" s="210">
        <v>1</v>
      </c>
      <c r="AI38" s="209" t="s">
        <v>232</v>
      </c>
      <c r="AJ38" s="155"/>
    </row>
    <row r="39" spans="1:36" ht="12" customHeight="1" thickBot="1" x14ac:dyDescent="0.2">
      <c r="A39" s="418"/>
      <c r="B39" s="769"/>
      <c r="C39" s="194"/>
      <c r="D39" s="193"/>
      <c r="E39" s="772"/>
      <c r="F39" s="747"/>
      <c r="G39" s="747"/>
      <c r="H39" s="747"/>
      <c r="I39" s="747"/>
      <c r="J39" s="747"/>
      <c r="K39" s="777" t="s">
        <v>563</v>
      </c>
      <c r="L39" s="777" t="s">
        <v>563</v>
      </c>
      <c r="M39" s="779" t="s">
        <v>563</v>
      </c>
      <c r="N39" s="775"/>
      <c r="O39" s="726"/>
      <c r="P39" s="726"/>
      <c r="Q39" s="726"/>
      <c r="R39" s="726"/>
      <c r="S39" s="190" t="str">
        <f t="shared" si="1"/>
        <v>　</v>
      </c>
      <c r="T39" s="421"/>
      <c r="U39" s="155"/>
      <c r="V39" s="189">
        <f t="shared" si="0"/>
        <v>0</v>
      </c>
      <c r="W39" s="188"/>
      <c r="X39" s="187"/>
      <c r="Y39" s="186"/>
      <c r="Z39" s="185"/>
      <c r="AA39" s="183"/>
      <c r="AB39" s="184"/>
      <c r="AC39" s="181"/>
      <c r="AD39" s="183"/>
      <c r="AE39" s="182"/>
      <c r="AF39" s="181"/>
      <c r="AG39" s="183"/>
      <c r="AH39" s="182"/>
      <c r="AI39" s="181"/>
      <c r="AJ39" s="155"/>
    </row>
    <row r="40" spans="1:36" ht="12" customHeight="1" thickTop="1" x14ac:dyDescent="0.15">
      <c r="A40" s="419"/>
      <c r="B40" s="769">
        <v>12</v>
      </c>
      <c r="C40" s="221" t="s">
        <v>273</v>
      </c>
      <c r="D40" s="207" t="s">
        <v>255</v>
      </c>
      <c r="E40" s="770">
        <v>45</v>
      </c>
      <c r="F40" s="746">
        <v>56</v>
      </c>
      <c r="G40" s="746"/>
      <c r="H40" s="746"/>
      <c r="I40" s="746"/>
      <c r="J40" s="746"/>
      <c r="K40" s="776" t="str">
        <f>IF($E40="","",(IFERROR(VLOOKUP($E40,【選択肢】!$K$3:$O$84,2,)," ")&amp;IF($F40="","",","&amp;IFERROR(VLOOKUP($F40,【選択肢】!$K$3:$O$84,2,)," ")&amp;IF($G40="","",","&amp;IFERROR(VLOOKUP($G40,【選択肢】!$K$3:$O$84,2,)," ")&amp;IF($H40="","",","&amp;IFERROR(VLOOKUP($H40,【選択肢】!$K$3:$O$84,2,)," ")&amp;IF($I40="","",","&amp;IFERROR(VLOOKUP($I40,【選択肢】!$K$3:$O$84,2,)," ")&amp;IF($J40="","",","&amp;IFERROR(VLOOKUP($J40,【選択肢】!$K$3:$O$84,2,)," "))))))))</f>
        <v>共同,共同</v>
      </c>
      <c r="L40" s="776" t="str">
        <f>IF($E40="","",(IFERROR(VLOOKUP($E40,【選択肢】!$K$3:$O$84,4,)," ")&amp;IF($F40="","",","&amp;IFERROR(VLOOKUP($F40,【選択肢】!$K$3:$O$84,4,)," ")&amp;IF($G40="","",","&amp;IFERROR(VLOOKUP($G40,【選択肢】!$K$3:$O$84,4,)," ")&amp;IF($H40="","",","&amp;IFERROR(VLOOKUP($H40,【選択肢】!$K$3:$O$84,4,)," ")&amp;IF($I40="","",","&amp;IFERROR(VLOOKUP($I40,【選択肢】!$K$3:$O$84,4,)," ")&amp;IF($J40="","",","&amp;IFERROR(VLOOKUP($J40,【選択肢】!$K$3:$O$84,4,)," "))))))))</f>
        <v>景観形成・生活環境保全,増進活動</v>
      </c>
      <c r="M40" s="778" t="str">
        <f>IF($E40="","",(IFERROR(VLOOKUP($E40,【選択肢】!$K$3:$O$84,5,)," ")&amp;IF($F40="","",","&amp;IFERROR(VLOOKUP($F40,【選択肢】!$K$3:$O$84,5,)," ")&amp;IF($G40="","",","&amp;IFERROR(VLOOKUP($G40,【選択肢】!$K$3:$O$84,5,)," ")&amp;IF($H40="","",","&amp;IFERROR(VLOOKUP($H40,【選択肢】!$K$3:$O$84,5,)," ")&amp;IF($I40="","",","&amp;IFERROR(VLOOKUP($I40,【選択肢】!$K$3:$O$84,5,)," ")&amp;IF($J40="","",","&amp;IFERROR(VLOOKUP($J40,【選択肢】!$K$3:$O$84,5,)," "))))))))</f>
        <v>45 植栽等の景観形成活動（景観形成・生活環境保全）,56 農村環境保全活動の幅広い展開</v>
      </c>
      <c r="N40" s="773">
        <f>SUMIF(W40:W48,$N$7,V40:V48)</f>
        <v>106200</v>
      </c>
      <c r="O40" s="724">
        <f>SUMIF($W40:$W48,O$7,$V40:$V48)</f>
        <v>60100</v>
      </c>
      <c r="P40" s="724">
        <f>SUMIF($W40:$W48,P$7,$V40:$V48)</f>
        <v>0</v>
      </c>
      <c r="Q40" s="724">
        <f>SUMIF($W40:$W48,Q$7,$V40:$V48)</f>
        <v>18000</v>
      </c>
      <c r="R40" s="724">
        <f>SUM(N40:Q48)</f>
        <v>184300</v>
      </c>
      <c r="S40" s="218" t="str">
        <f t="shared" si="1"/>
        <v>植栽準備（普通作業）日当　1,475円×3時間×2人×1回</v>
      </c>
      <c r="T40" s="422"/>
      <c r="U40" s="155"/>
      <c r="V40" s="217">
        <f t="shared" ref="V40:V69" si="2">IF(Y40*AB40*AE40*AH40=0,IF(Y40*AB40*AE40=0,IF(Y40*AB40=0,Y40,Y40*AB40),Y40*AB40*AE40),Y40*AB40*AE40*AH40)</f>
        <v>8850</v>
      </c>
      <c r="W40" s="216" t="s">
        <v>239</v>
      </c>
      <c r="X40" s="215" t="s">
        <v>274</v>
      </c>
      <c r="Y40" s="214">
        <v>1475</v>
      </c>
      <c r="Z40" s="213" t="s">
        <v>237</v>
      </c>
      <c r="AA40" s="211" t="s">
        <v>233</v>
      </c>
      <c r="AB40" s="212">
        <v>3</v>
      </c>
      <c r="AC40" s="209" t="s">
        <v>235</v>
      </c>
      <c r="AD40" s="211" t="s">
        <v>233</v>
      </c>
      <c r="AE40" s="210">
        <v>2</v>
      </c>
      <c r="AF40" s="209" t="s">
        <v>234</v>
      </c>
      <c r="AG40" s="211" t="s">
        <v>233</v>
      </c>
      <c r="AH40" s="210">
        <v>1</v>
      </c>
      <c r="AI40" s="209" t="s">
        <v>232</v>
      </c>
      <c r="AJ40" s="155"/>
    </row>
    <row r="41" spans="1:36" ht="12" customHeight="1" x14ac:dyDescent="0.15">
      <c r="A41" s="248"/>
      <c r="B41" s="769"/>
      <c r="C41" s="208" t="s">
        <v>273</v>
      </c>
      <c r="D41" s="207" t="s">
        <v>272</v>
      </c>
      <c r="E41" s="771"/>
      <c r="F41" s="748"/>
      <c r="G41" s="748"/>
      <c r="H41" s="748"/>
      <c r="I41" s="748"/>
      <c r="J41" s="748"/>
      <c r="K41" s="776"/>
      <c r="L41" s="776"/>
      <c r="M41" s="778"/>
      <c r="N41" s="774"/>
      <c r="O41" s="725"/>
      <c r="P41" s="725"/>
      <c r="Q41" s="725"/>
      <c r="R41" s="725"/>
      <c r="S41" s="204" t="str">
        <f t="shared" si="1"/>
        <v>　　　　　機械借上　100円×1日×1台×1回</v>
      </c>
      <c r="T41" s="155"/>
      <c r="U41" s="155"/>
      <c r="V41" s="203">
        <f t="shared" si="2"/>
        <v>100</v>
      </c>
      <c r="W41" s="202" t="s">
        <v>245</v>
      </c>
      <c r="X41" s="201" t="s">
        <v>271</v>
      </c>
      <c r="Y41" s="200">
        <v>100</v>
      </c>
      <c r="Z41" s="199" t="s">
        <v>237</v>
      </c>
      <c r="AA41" s="197" t="s">
        <v>233</v>
      </c>
      <c r="AB41" s="198">
        <v>1</v>
      </c>
      <c r="AC41" s="195" t="s">
        <v>270</v>
      </c>
      <c r="AD41" s="197" t="s">
        <v>233</v>
      </c>
      <c r="AE41" s="196">
        <v>1</v>
      </c>
      <c r="AF41" s="195" t="s">
        <v>269</v>
      </c>
      <c r="AG41" s="197" t="s">
        <v>233</v>
      </c>
      <c r="AH41" s="196">
        <v>1</v>
      </c>
      <c r="AI41" s="195" t="s">
        <v>232</v>
      </c>
      <c r="AJ41" s="155"/>
    </row>
    <row r="42" spans="1:36" ht="12" customHeight="1" x14ac:dyDescent="0.15">
      <c r="A42" s="248"/>
      <c r="B42" s="769"/>
      <c r="C42" s="208" t="s">
        <v>268</v>
      </c>
      <c r="D42" s="207" t="s">
        <v>251</v>
      </c>
      <c r="E42" s="771"/>
      <c r="F42" s="748"/>
      <c r="G42" s="748"/>
      <c r="H42" s="748"/>
      <c r="I42" s="748"/>
      <c r="J42" s="748"/>
      <c r="K42" s="776"/>
      <c r="L42" s="776"/>
      <c r="M42" s="778"/>
      <c r="N42" s="774"/>
      <c r="O42" s="725"/>
      <c r="P42" s="725"/>
      <c r="Q42" s="725"/>
      <c r="R42" s="725"/>
      <c r="S42" s="204" t="str">
        <f t="shared" si="1"/>
        <v>　　　　　資材購入　花苗ほか　60,000円</v>
      </c>
      <c r="T42" s="155"/>
      <c r="U42" s="155"/>
      <c r="V42" s="203">
        <f t="shared" si="2"/>
        <v>60000</v>
      </c>
      <c r="W42" s="202" t="s">
        <v>245</v>
      </c>
      <c r="X42" s="201" t="s">
        <v>267</v>
      </c>
      <c r="Y42" s="200">
        <v>60000</v>
      </c>
      <c r="Z42" s="199" t="s">
        <v>237</v>
      </c>
      <c r="AA42" s="197"/>
      <c r="AB42" s="198"/>
      <c r="AC42" s="195"/>
      <c r="AD42" s="197"/>
      <c r="AE42" s="196"/>
      <c r="AF42" s="195"/>
      <c r="AG42" s="197"/>
      <c r="AH42" s="196"/>
      <c r="AI42" s="195"/>
      <c r="AJ42" s="155"/>
    </row>
    <row r="43" spans="1:36" ht="12" customHeight="1" x14ac:dyDescent="0.15">
      <c r="A43" s="248"/>
      <c r="B43" s="769"/>
      <c r="C43" s="208"/>
      <c r="D43" s="207"/>
      <c r="E43" s="771"/>
      <c r="F43" s="748"/>
      <c r="G43" s="748"/>
      <c r="H43" s="748"/>
      <c r="I43" s="748"/>
      <c r="J43" s="748"/>
      <c r="K43" s="776"/>
      <c r="L43" s="776"/>
      <c r="M43" s="778"/>
      <c r="N43" s="774"/>
      <c r="O43" s="725"/>
      <c r="P43" s="725"/>
      <c r="Q43" s="725"/>
      <c r="R43" s="725"/>
      <c r="S43" s="204" t="str">
        <f t="shared" si="1"/>
        <v>植栽活動（普通作業）日当　1,475円×2時間×30人×1回</v>
      </c>
      <c r="T43" s="155"/>
      <c r="U43" s="155"/>
      <c r="V43" s="203">
        <f t="shared" si="2"/>
        <v>88500</v>
      </c>
      <c r="W43" s="202" t="s">
        <v>239</v>
      </c>
      <c r="X43" s="201" t="s">
        <v>266</v>
      </c>
      <c r="Y43" s="200">
        <v>1475</v>
      </c>
      <c r="Z43" s="199" t="s">
        <v>237</v>
      </c>
      <c r="AA43" s="197" t="s">
        <v>233</v>
      </c>
      <c r="AB43" s="198">
        <v>2</v>
      </c>
      <c r="AC43" s="195" t="s">
        <v>235</v>
      </c>
      <c r="AD43" s="197" t="s">
        <v>233</v>
      </c>
      <c r="AE43" s="196">
        <v>30</v>
      </c>
      <c r="AF43" s="195" t="s">
        <v>234</v>
      </c>
      <c r="AG43" s="197" t="s">
        <v>233</v>
      </c>
      <c r="AH43" s="196">
        <v>1</v>
      </c>
      <c r="AI43" s="195" t="s">
        <v>232</v>
      </c>
      <c r="AJ43" s="155"/>
    </row>
    <row r="44" spans="1:36" ht="12" customHeight="1" x14ac:dyDescent="0.15">
      <c r="A44" s="248"/>
      <c r="B44" s="769"/>
      <c r="C44" s="208"/>
      <c r="D44" s="207"/>
      <c r="E44" s="771"/>
      <c r="F44" s="748"/>
      <c r="G44" s="748"/>
      <c r="H44" s="748"/>
      <c r="I44" s="748"/>
      <c r="J44" s="748"/>
      <c r="K44" s="776"/>
      <c r="L44" s="776"/>
      <c r="M44" s="778"/>
      <c r="N44" s="774"/>
      <c r="O44" s="725"/>
      <c r="P44" s="725"/>
      <c r="Q44" s="725"/>
      <c r="R44" s="725"/>
      <c r="S44" s="204" t="str">
        <f t="shared" si="1"/>
        <v>　　　　　図書カード　500円×10人</v>
      </c>
      <c r="T44" s="155"/>
      <c r="U44" s="155"/>
      <c r="V44" s="203">
        <f t="shared" si="2"/>
        <v>5000</v>
      </c>
      <c r="W44" s="202" t="s">
        <v>242</v>
      </c>
      <c r="X44" s="201" t="s">
        <v>265</v>
      </c>
      <c r="Y44" s="200">
        <v>500</v>
      </c>
      <c r="Z44" s="199" t="s">
        <v>237</v>
      </c>
      <c r="AA44" s="197" t="s">
        <v>233</v>
      </c>
      <c r="AB44" s="198">
        <v>10</v>
      </c>
      <c r="AC44" s="195" t="s">
        <v>234</v>
      </c>
      <c r="AD44" s="197"/>
      <c r="AE44" s="196"/>
      <c r="AF44" s="195"/>
      <c r="AG44" s="197"/>
      <c r="AH44" s="196"/>
      <c r="AI44" s="195"/>
      <c r="AJ44" s="155"/>
    </row>
    <row r="45" spans="1:36" ht="12" customHeight="1" x14ac:dyDescent="0.15">
      <c r="A45" s="248"/>
      <c r="B45" s="769"/>
      <c r="C45" s="208"/>
      <c r="D45" s="207"/>
      <c r="E45" s="771"/>
      <c r="F45" s="748"/>
      <c r="G45" s="748"/>
      <c r="H45" s="748"/>
      <c r="I45" s="748"/>
      <c r="J45" s="748"/>
      <c r="K45" s="776"/>
      <c r="L45" s="776"/>
      <c r="M45" s="778"/>
      <c r="N45" s="774"/>
      <c r="O45" s="725"/>
      <c r="P45" s="725"/>
      <c r="Q45" s="725"/>
      <c r="R45" s="725"/>
      <c r="S45" s="204" t="str">
        <f t="shared" si="1"/>
        <v>　　　　　お茶（熱中症対策）　100円×30人×1回</v>
      </c>
      <c r="T45" s="155"/>
      <c r="U45" s="155"/>
      <c r="V45" s="203">
        <f t="shared" si="2"/>
        <v>3000</v>
      </c>
      <c r="W45" s="202" t="s">
        <v>242</v>
      </c>
      <c r="X45" s="201" t="s">
        <v>264</v>
      </c>
      <c r="Y45" s="200">
        <v>100</v>
      </c>
      <c r="Z45" s="199" t="s">
        <v>237</v>
      </c>
      <c r="AA45" s="197" t="s">
        <v>233</v>
      </c>
      <c r="AB45" s="198">
        <v>30</v>
      </c>
      <c r="AC45" s="195" t="s">
        <v>234</v>
      </c>
      <c r="AD45" s="197" t="s">
        <v>233</v>
      </c>
      <c r="AE45" s="196">
        <v>1</v>
      </c>
      <c r="AF45" s="195" t="s">
        <v>232</v>
      </c>
      <c r="AG45" s="197"/>
      <c r="AH45" s="196"/>
      <c r="AI45" s="195"/>
      <c r="AJ45" s="155"/>
    </row>
    <row r="46" spans="1:36" ht="12" customHeight="1" x14ac:dyDescent="0.15">
      <c r="A46" s="248"/>
      <c r="B46" s="769"/>
      <c r="C46" s="208"/>
      <c r="D46" s="207"/>
      <c r="E46" s="771"/>
      <c r="F46" s="748"/>
      <c r="G46" s="748"/>
      <c r="H46" s="748"/>
      <c r="I46" s="748"/>
      <c r="J46" s="748"/>
      <c r="K46" s="776"/>
      <c r="L46" s="776"/>
      <c r="M46" s="778"/>
      <c r="N46" s="774"/>
      <c r="O46" s="725"/>
      <c r="P46" s="725"/>
      <c r="Q46" s="725"/>
      <c r="R46" s="725"/>
      <c r="S46" s="204" t="str">
        <f t="shared" si="1"/>
        <v>植栽片付け（普通作業）　日当　1,475円×3時間×2人×1回</v>
      </c>
      <c r="T46" s="155"/>
      <c r="U46" s="155"/>
      <c r="V46" s="203">
        <f t="shared" si="2"/>
        <v>8850</v>
      </c>
      <c r="W46" s="202" t="s">
        <v>239</v>
      </c>
      <c r="X46" s="201" t="s">
        <v>263</v>
      </c>
      <c r="Y46" s="200">
        <v>1475</v>
      </c>
      <c r="Z46" s="199" t="s">
        <v>237</v>
      </c>
      <c r="AA46" s="197" t="s">
        <v>233</v>
      </c>
      <c r="AB46" s="198">
        <v>3</v>
      </c>
      <c r="AC46" s="195" t="s">
        <v>235</v>
      </c>
      <c r="AD46" s="197" t="s">
        <v>233</v>
      </c>
      <c r="AE46" s="196">
        <v>2</v>
      </c>
      <c r="AF46" s="195" t="s">
        <v>234</v>
      </c>
      <c r="AG46" s="197" t="s">
        <v>233</v>
      </c>
      <c r="AH46" s="196">
        <v>1</v>
      </c>
      <c r="AI46" s="195" t="s">
        <v>232</v>
      </c>
      <c r="AJ46" s="155"/>
    </row>
    <row r="47" spans="1:36" ht="12" customHeight="1" x14ac:dyDescent="0.15">
      <c r="A47" s="248"/>
      <c r="B47" s="769"/>
      <c r="C47" s="208"/>
      <c r="D47" s="207"/>
      <c r="E47" s="771"/>
      <c r="F47" s="748"/>
      <c r="G47" s="748"/>
      <c r="H47" s="748"/>
      <c r="I47" s="748"/>
      <c r="J47" s="748"/>
      <c r="K47" s="776"/>
      <c r="L47" s="776"/>
      <c r="M47" s="778"/>
      <c r="N47" s="774"/>
      <c r="O47" s="725"/>
      <c r="P47" s="725"/>
      <c r="Q47" s="725"/>
      <c r="R47" s="725"/>
      <c r="S47" s="204" t="str">
        <f t="shared" si="1"/>
        <v>　　　　　　処分費　10,000円</v>
      </c>
      <c r="T47" s="155"/>
      <c r="U47" s="155"/>
      <c r="V47" s="203">
        <f t="shared" si="2"/>
        <v>10000</v>
      </c>
      <c r="W47" s="202" t="s">
        <v>242</v>
      </c>
      <c r="X47" s="201" t="s">
        <v>262</v>
      </c>
      <c r="Y47" s="200">
        <v>10000</v>
      </c>
      <c r="Z47" s="199" t="s">
        <v>237</v>
      </c>
      <c r="AA47" s="197"/>
      <c r="AB47" s="198"/>
      <c r="AC47" s="195"/>
      <c r="AD47" s="197"/>
      <c r="AE47" s="196"/>
      <c r="AF47" s="195"/>
      <c r="AG47" s="197"/>
      <c r="AH47" s="196"/>
      <c r="AI47" s="195"/>
      <c r="AJ47" s="155"/>
    </row>
    <row r="48" spans="1:36" ht="12" customHeight="1" thickBot="1" x14ac:dyDescent="0.2">
      <c r="A48" s="418"/>
      <c r="B48" s="769"/>
      <c r="C48" s="194"/>
      <c r="D48" s="193"/>
      <c r="E48" s="772"/>
      <c r="F48" s="747"/>
      <c r="G48" s="747"/>
      <c r="H48" s="747"/>
      <c r="I48" s="747"/>
      <c r="J48" s="747"/>
      <c r="K48" s="777" t="s">
        <v>563</v>
      </c>
      <c r="L48" s="777" t="s">
        <v>563</v>
      </c>
      <c r="M48" s="779" t="s">
        <v>563</v>
      </c>
      <c r="N48" s="775"/>
      <c r="O48" s="726"/>
      <c r="P48" s="726"/>
      <c r="Q48" s="726"/>
      <c r="R48" s="726"/>
      <c r="S48" s="190" t="str">
        <f t="shared" si="1"/>
        <v>　</v>
      </c>
      <c r="T48" s="421"/>
      <c r="U48" s="155"/>
      <c r="V48" s="189">
        <f t="shared" si="2"/>
        <v>0</v>
      </c>
      <c r="W48" s="188"/>
      <c r="X48" s="187"/>
      <c r="Y48" s="186"/>
      <c r="Z48" s="185"/>
      <c r="AA48" s="183"/>
      <c r="AB48" s="184"/>
      <c r="AC48" s="181"/>
      <c r="AD48" s="183"/>
      <c r="AE48" s="182"/>
      <c r="AF48" s="181"/>
      <c r="AG48" s="183"/>
      <c r="AH48" s="182"/>
      <c r="AI48" s="181"/>
      <c r="AJ48" s="155"/>
    </row>
    <row r="49" spans="1:36" ht="12" customHeight="1" thickTop="1" x14ac:dyDescent="0.15">
      <c r="A49" s="419"/>
      <c r="B49" s="769">
        <v>13</v>
      </c>
      <c r="C49" s="221" t="s">
        <v>261</v>
      </c>
      <c r="D49" s="207" t="s">
        <v>251</v>
      </c>
      <c r="E49" s="770">
        <v>51</v>
      </c>
      <c r="F49" s="746"/>
      <c r="G49" s="746"/>
      <c r="H49" s="746"/>
      <c r="I49" s="746"/>
      <c r="J49" s="746"/>
      <c r="K49" s="776" t="str">
        <f>IF($E49="","",(IFERROR(VLOOKUP($E49,【選択肢】!$K$3:$O$84,2,)," ")&amp;IF($F49="","",","&amp;IFERROR(VLOOKUP($F49,【選択肢】!$K$3:$O$84,2,)," ")&amp;IF($G49="","",","&amp;IFERROR(VLOOKUP($G49,【選択肢】!$K$3:$O$84,2,)," ")&amp;IF($H49="","",","&amp;IFERROR(VLOOKUP($H49,【選択肢】!$K$3:$O$84,2,)," ")&amp;IF($I49="","",","&amp;IFERROR(VLOOKUP($I49,【選択肢】!$K$3:$O$84,2,)," ")&amp;IF($J49="","",","&amp;IFERROR(VLOOKUP($J49,【選択肢】!$K$3:$O$84,2,)," "))))))))</f>
        <v>共同</v>
      </c>
      <c r="L49" s="776" t="str">
        <f>IF($E49="","",(IFERROR(VLOOKUP($E49,【選択肢】!$K$3:$O$84,4,)," ")&amp;IF($F49="","",","&amp;IFERROR(VLOOKUP($F49,【選択肢】!$K$3:$O$84,4,)," ")&amp;IF($G49="","",","&amp;IFERROR(VLOOKUP($G49,【選択肢】!$K$3:$O$84,4,)," ")&amp;IF($H49="","",","&amp;IFERROR(VLOOKUP($H49,【選択肢】!$K$3:$O$84,4,)," ")&amp;IF($I49="","",","&amp;IFERROR(VLOOKUP($I49,【選択肢】!$K$3:$O$84,4,)," ")&amp;IF($J49="","",","&amp;IFERROR(VLOOKUP($J49,【選択肢】!$K$3:$O$84,4,)," "))))))))</f>
        <v>啓発・普及</v>
      </c>
      <c r="M49" s="778" t="str">
        <f>IF($E49="","",(IFERROR(VLOOKUP($E49,【選択肢】!$K$3:$O$84,5,)," ")&amp;IF($F49="","",","&amp;IFERROR(VLOOKUP($F49,【選択肢】!$K$3:$O$84,5,)," ")&amp;IF($G49="","",","&amp;IFERROR(VLOOKUP($G49,【選択肢】!$K$3:$O$84,5,)," ")&amp;IF($H49="","",","&amp;IFERROR(VLOOKUP($H49,【選択肢】!$K$3:$O$84,5,)," ")&amp;IF($I49="","",","&amp;IFERROR(VLOOKUP($I49,【選択肢】!$K$3:$O$84,5,)," ")&amp;IF($J49="","",","&amp;IFERROR(VLOOKUP($J49,【選択肢】!$K$3:$O$84,5,)," "))))))))</f>
        <v>51 啓発・普及活動</v>
      </c>
      <c r="N49" s="773">
        <f>SUMIF(W49:W51,$N$7,V49:V51)</f>
        <v>5955</v>
      </c>
      <c r="O49" s="724">
        <f>SUMIF($W49:$W51,O$7,$V49:$V51)</f>
        <v>0</v>
      </c>
      <c r="P49" s="724">
        <f>SUMIF($W49:$W51,P$7,$V49:$V51)</f>
        <v>20000</v>
      </c>
      <c r="Q49" s="724">
        <f>SUMIF($W49:$W51,Q$7,$V49:$V51)</f>
        <v>0</v>
      </c>
      <c r="R49" s="724">
        <f>SUM(N49:Q51)</f>
        <v>25955</v>
      </c>
      <c r="S49" s="218" t="str">
        <f t="shared" si="1"/>
        <v>広報紙作成　外注　印刷　400円×50部</v>
      </c>
      <c r="T49" s="422"/>
      <c r="U49" s="155"/>
      <c r="V49" s="217">
        <f t="shared" si="2"/>
        <v>20000</v>
      </c>
      <c r="W49" s="216" t="s">
        <v>260</v>
      </c>
      <c r="X49" s="215" t="s">
        <v>259</v>
      </c>
      <c r="Y49" s="214">
        <v>400</v>
      </c>
      <c r="Z49" s="199" t="s">
        <v>237</v>
      </c>
      <c r="AA49" s="197" t="s">
        <v>233</v>
      </c>
      <c r="AB49" s="198">
        <v>50</v>
      </c>
      <c r="AC49" s="209" t="s">
        <v>258</v>
      </c>
      <c r="AD49" s="211"/>
      <c r="AE49" s="210"/>
      <c r="AF49" s="209"/>
      <c r="AG49" s="211"/>
      <c r="AH49" s="210"/>
      <c r="AI49" s="209"/>
      <c r="AJ49" s="155"/>
    </row>
    <row r="50" spans="1:36" ht="12" customHeight="1" x14ac:dyDescent="0.15">
      <c r="A50" s="248"/>
      <c r="B50" s="769"/>
      <c r="C50" s="208"/>
      <c r="D50" s="207"/>
      <c r="E50" s="771"/>
      <c r="F50" s="748"/>
      <c r="G50" s="748"/>
      <c r="H50" s="748"/>
      <c r="I50" s="748"/>
      <c r="J50" s="748"/>
      <c r="K50" s="776" t="s">
        <v>563</v>
      </c>
      <c r="L50" s="776" t="s">
        <v>563</v>
      </c>
      <c r="M50" s="778" t="s">
        <v>563</v>
      </c>
      <c r="N50" s="774"/>
      <c r="O50" s="725"/>
      <c r="P50" s="725"/>
      <c r="Q50" s="725"/>
      <c r="R50" s="725"/>
      <c r="S50" s="204" t="str">
        <f t="shared" si="1"/>
        <v>　　　配置　（軽作業）日当　1,191円×5時間</v>
      </c>
      <c r="T50" s="155"/>
      <c r="U50" s="155"/>
      <c r="V50" s="203">
        <f t="shared" si="2"/>
        <v>5955</v>
      </c>
      <c r="W50" s="202" t="s">
        <v>239</v>
      </c>
      <c r="X50" s="201" t="s">
        <v>257</v>
      </c>
      <c r="Y50" s="200">
        <v>1191</v>
      </c>
      <c r="Z50" s="199" t="s">
        <v>237</v>
      </c>
      <c r="AA50" s="197" t="s">
        <v>233</v>
      </c>
      <c r="AB50" s="198">
        <v>5</v>
      </c>
      <c r="AC50" s="195" t="s">
        <v>235</v>
      </c>
      <c r="AD50" s="197"/>
      <c r="AE50" s="196"/>
      <c r="AF50" s="195"/>
      <c r="AG50" s="197"/>
      <c r="AH50" s="196"/>
      <c r="AI50" s="195"/>
      <c r="AJ50" s="155"/>
    </row>
    <row r="51" spans="1:36" ht="12" customHeight="1" thickBot="1" x14ac:dyDescent="0.2">
      <c r="A51" s="418"/>
      <c r="B51" s="769"/>
      <c r="C51" s="194"/>
      <c r="D51" s="193"/>
      <c r="E51" s="772"/>
      <c r="F51" s="747"/>
      <c r="G51" s="747"/>
      <c r="H51" s="747"/>
      <c r="I51" s="747"/>
      <c r="J51" s="747"/>
      <c r="K51" s="777" t="s">
        <v>563</v>
      </c>
      <c r="L51" s="777" t="s">
        <v>563</v>
      </c>
      <c r="M51" s="779" t="s">
        <v>563</v>
      </c>
      <c r="N51" s="775"/>
      <c r="O51" s="726"/>
      <c r="P51" s="726"/>
      <c r="Q51" s="726"/>
      <c r="R51" s="726"/>
      <c r="S51" s="190" t="str">
        <f t="shared" si="1"/>
        <v>　</v>
      </c>
      <c r="T51" s="421"/>
      <c r="U51" s="155"/>
      <c r="V51" s="189">
        <f t="shared" si="2"/>
        <v>0</v>
      </c>
      <c r="W51" s="188"/>
      <c r="X51" s="187"/>
      <c r="Y51" s="186"/>
      <c r="Z51" s="185"/>
      <c r="AA51" s="183"/>
      <c r="AB51" s="184"/>
      <c r="AC51" s="181"/>
      <c r="AD51" s="183"/>
      <c r="AE51" s="182"/>
      <c r="AF51" s="181"/>
      <c r="AG51" s="183"/>
      <c r="AH51" s="182"/>
      <c r="AI51" s="181"/>
      <c r="AJ51" s="155"/>
    </row>
    <row r="52" spans="1:36" ht="12" customHeight="1" thickTop="1" x14ac:dyDescent="0.15">
      <c r="A52" s="419"/>
      <c r="B52" s="769">
        <v>14</v>
      </c>
      <c r="C52" s="221" t="s">
        <v>256</v>
      </c>
      <c r="D52" s="207" t="s">
        <v>255</v>
      </c>
      <c r="E52" s="770">
        <v>3</v>
      </c>
      <c r="F52" s="746">
        <v>29</v>
      </c>
      <c r="G52" s="746"/>
      <c r="H52" s="746"/>
      <c r="I52" s="746"/>
      <c r="J52" s="746"/>
      <c r="K52" s="776" t="str">
        <f>IF($E52="","",(IFERROR(VLOOKUP($E52,【選択肢】!$K$3:$O$84,2,)," ")&amp;IF($F52="","",","&amp;IFERROR(VLOOKUP($F52,【選択肢】!$K$3:$O$84,2,)," ")&amp;IF($G52="","",","&amp;IFERROR(VLOOKUP($G52,【選択肢】!$K$3:$O$84,2,)," ")&amp;IF($H52="","",","&amp;IFERROR(VLOOKUP($H52,【選択肢】!$K$3:$O$84,2,)," ")&amp;IF($I52="","",","&amp;IFERROR(VLOOKUP($I52,【選択肢】!$K$3:$O$84,2,)," ")&amp;IF($J52="","",","&amp;IFERROR(VLOOKUP($J52,【選択肢】!$K$3:$O$84,2,)," "))))))))</f>
        <v>農地維持,共同</v>
      </c>
      <c r="L52" s="776" t="str">
        <f>IF($E52="","",(IFERROR(VLOOKUP($E52,【選択肢】!$K$3:$O$84,4,)," ")&amp;IF($F52="","",","&amp;IFERROR(VLOOKUP($F52,【選択肢】!$K$3:$O$84,4,)," ")&amp;IF($G52="","",","&amp;IFERROR(VLOOKUP($G52,【選択肢】!$K$3:$O$84,4,)," ")&amp;IF($H52="","",","&amp;IFERROR(VLOOKUP($H52,【選択肢】!$K$3:$O$84,4,)," ")&amp;IF($I52="","",","&amp;IFERROR(VLOOKUP($I52,【選択肢】!$K$3:$O$84,4,)," ")&amp;IF($J52="","",","&amp;IFERROR(VLOOKUP($J52,【選択肢】!$K$3:$O$84,4,)," "))))))))</f>
        <v>研修,研修</v>
      </c>
      <c r="M52" s="778" t="str">
        <f>IF($E52="","",(IFERROR(VLOOKUP($E52,【選択肢】!$K$3:$O$84,5,)," ")&amp;IF($F52="","",","&amp;IFERROR(VLOOKUP($F52,【選択肢】!$K$3:$O$84,5,)," ")&amp;IF($G52="","",","&amp;IFERROR(VLOOKUP($G52,【選択肢】!$K$3:$O$84,5,)," ")&amp;IF($H52="","",","&amp;IFERROR(VLOOKUP($H52,【選択肢】!$K$3:$O$84,5,)," ")&amp;IF($I52="","",","&amp;IFERROR(VLOOKUP($I52,【選択肢】!$K$3:$O$84,5,)," ")&amp;IF($J52="","",","&amp;IFERROR(VLOOKUP($J52,【選択肢】!$K$3:$O$84,5,)," "))))))))</f>
        <v>3 事務・組織運営等に関する研修、機械の安全使用に関する研修,29 機能診断・補修技術等に関する研修</v>
      </c>
      <c r="N52" s="773">
        <f>SUMIF(W52:W54,$N$7,V52:V54)</f>
        <v>4764</v>
      </c>
      <c r="O52" s="724">
        <f>SUMIF($W52:$W54,O$7,$V52:$V54)</f>
        <v>0</v>
      </c>
      <c r="P52" s="724">
        <f>SUMIF($W52:$W54,P$7,$V52:$V54)</f>
        <v>0</v>
      </c>
      <c r="Q52" s="724">
        <f>SUMIF($W52:$W54,Q$7,$V52:$V54)</f>
        <v>0</v>
      </c>
      <c r="R52" s="724">
        <f>SUM(N52:Q54)</f>
        <v>4764</v>
      </c>
      <c r="S52" s="218" t="str">
        <f t="shared" si="1"/>
        <v>研修（軽作業）日当　1,191円×2時間×2人×1回</v>
      </c>
      <c r="T52" s="422"/>
      <c r="U52" s="155"/>
      <c r="V52" s="217">
        <f t="shared" si="2"/>
        <v>4764</v>
      </c>
      <c r="W52" s="216" t="s">
        <v>239</v>
      </c>
      <c r="X52" s="215" t="s">
        <v>254</v>
      </c>
      <c r="Y52" s="214">
        <v>1191</v>
      </c>
      <c r="Z52" s="213" t="s">
        <v>237</v>
      </c>
      <c r="AA52" s="211" t="s">
        <v>253</v>
      </c>
      <c r="AB52" s="212">
        <v>2</v>
      </c>
      <c r="AC52" s="209" t="s">
        <v>235</v>
      </c>
      <c r="AD52" s="211" t="s">
        <v>233</v>
      </c>
      <c r="AE52" s="210">
        <v>2</v>
      </c>
      <c r="AF52" s="209" t="s">
        <v>234</v>
      </c>
      <c r="AG52" s="211" t="s">
        <v>233</v>
      </c>
      <c r="AH52" s="210">
        <v>1</v>
      </c>
      <c r="AI52" s="209" t="s">
        <v>232</v>
      </c>
      <c r="AJ52" s="155"/>
    </row>
    <row r="53" spans="1:36" ht="12" customHeight="1" x14ac:dyDescent="0.15">
      <c r="A53" s="248"/>
      <c r="B53" s="769"/>
      <c r="C53" s="221"/>
      <c r="D53" s="207"/>
      <c r="E53" s="771"/>
      <c r="F53" s="748"/>
      <c r="G53" s="748"/>
      <c r="H53" s="748"/>
      <c r="I53" s="748"/>
      <c r="J53" s="748"/>
      <c r="K53" s="776"/>
      <c r="L53" s="776"/>
      <c r="M53" s="778"/>
      <c r="N53" s="774"/>
      <c r="O53" s="725"/>
      <c r="P53" s="725"/>
      <c r="Q53" s="725"/>
      <c r="R53" s="725"/>
      <c r="S53" s="204" t="str">
        <f t="shared" si="1"/>
        <v>　</v>
      </c>
      <c r="T53" s="155"/>
      <c r="U53" s="155"/>
      <c r="V53" s="203">
        <f t="shared" si="2"/>
        <v>0</v>
      </c>
      <c r="W53" s="202"/>
      <c r="X53" s="201"/>
      <c r="Y53" s="200"/>
      <c r="Z53" s="199"/>
      <c r="AA53" s="197"/>
      <c r="AB53" s="198"/>
      <c r="AC53" s="195"/>
      <c r="AD53" s="197"/>
      <c r="AE53" s="196"/>
      <c r="AF53" s="195"/>
      <c r="AG53" s="197"/>
      <c r="AH53" s="196"/>
      <c r="AI53" s="195"/>
      <c r="AJ53" s="155"/>
    </row>
    <row r="54" spans="1:36" ht="12.75" thickBot="1" x14ac:dyDescent="0.2">
      <c r="A54" s="418"/>
      <c r="B54" s="769"/>
      <c r="C54" s="194"/>
      <c r="D54" s="193"/>
      <c r="E54" s="772"/>
      <c r="F54" s="747"/>
      <c r="G54" s="747"/>
      <c r="H54" s="747"/>
      <c r="I54" s="747"/>
      <c r="J54" s="747"/>
      <c r="K54" s="777" t="s">
        <v>563</v>
      </c>
      <c r="L54" s="777" t="s">
        <v>563</v>
      </c>
      <c r="M54" s="779" t="s">
        <v>563</v>
      </c>
      <c r="N54" s="775"/>
      <c r="O54" s="726"/>
      <c r="P54" s="726"/>
      <c r="Q54" s="726"/>
      <c r="R54" s="726"/>
      <c r="S54" s="190" t="str">
        <f t="shared" si="1"/>
        <v>　</v>
      </c>
      <c r="T54" s="421"/>
      <c r="U54" s="155"/>
      <c r="V54" s="189">
        <f t="shared" si="2"/>
        <v>0</v>
      </c>
      <c r="W54" s="188"/>
      <c r="X54" s="187"/>
      <c r="Y54" s="186"/>
      <c r="Z54" s="185"/>
      <c r="AA54" s="183"/>
      <c r="AB54" s="184"/>
      <c r="AC54" s="181"/>
      <c r="AD54" s="183"/>
      <c r="AE54" s="182"/>
      <c r="AF54" s="181"/>
      <c r="AG54" s="183"/>
      <c r="AH54" s="182"/>
      <c r="AI54" s="181"/>
      <c r="AJ54" s="155"/>
    </row>
    <row r="55" spans="1:36" ht="12" customHeight="1" thickTop="1" x14ac:dyDescent="0.15">
      <c r="A55" s="419"/>
      <c r="B55" s="769">
        <v>15</v>
      </c>
      <c r="C55" s="220" t="s">
        <v>252</v>
      </c>
      <c r="D55" s="219" t="s">
        <v>251</v>
      </c>
      <c r="E55" s="770">
        <v>17</v>
      </c>
      <c r="F55" s="746"/>
      <c r="G55" s="746"/>
      <c r="H55" s="746"/>
      <c r="I55" s="746"/>
      <c r="J55" s="746"/>
      <c r="K55" s="776" t="str">
        <f>IF($E55="","",(IFERROR(VLOOKUP($E55,【選択肢】!$K$3:$O$84,2,)," ")&amp;IF($F55="","",","&amp;IFERROR(VLOOKUP($F55,【選択肢】!$K$3:$O$84,2,)," ")&amp;IF($G55="","",","&amp;IFERROR(VLOOKUP($G55,【選択肢】!$K$3:$O$84,2,)," ")&amp;IF($H55="","",","&amp;IFERROR(VLOOKUP($H55,【選択肢】!$K$3:$O$84,2,)," ")&amp;IF($I55="","",","&amp;IFERROR(VLOOKUP($I55,【選択肢】!$K$3:$O$84,2,)," ")&amp;IF($J55="","",","&amp;IFERROR(VLOOKUP($J55,【選択肢】!$K$3:$O$84,2,)," "))))))))</f>
        <v>農地維持</v>
      </c>
      <c r="L55" s="776" t="str">
        <f>IF($E55="","",(IFERROR(VLOOKUP($E55,【選択肢】!$K$3:$O$84,4,)," ")&amp;IF($F55="","",","&amp;IFERROR(VLOOKUP($F55,【選択肢】!$K$3:$O$84,4,)," ")&amp;IF($G55="","",","&amp;IFERROR(VLOOKUP($G55,【選択肢】!$K$3:$O$84,4,)," ")&amp;IF($H55="","",","&amp;IFERROR(VLOOKUP($H55,【選択肢】!$K$3:$O$84,4,)," ")&amp;IF($I55="","",","&amp;IFERROR(VLOOKUP($I55,【選択肢】!$K$3:$O$84,4,)," ")&amp;IF($J55="","",","&amp;IFERROR(VLOOKUP($J55,【選択肢】!$K$3:$O$84,4,)," "))))))))</f>
        <v>推進活動</v>
      </c>
      <c r="M55" s="778" t="str">
        <f>IF($E55="","",(IFERROR(VLOOKUP($E55,【選択肢】!$K$3:$O$84,5,)," ")&amp;IF($F55="","",","&amp;IFERROR(VLOOKUP($F55,【選択肢】!$K$3:$O$84,5,)," ")&amp;IF($G55="","",","&amp;IFERROR(VLOOKUP($G55,【選択肢】!$K$3:$O$84,5,)," ")&amp;IF($H55="","",","&amp;IFERROR(VLOOKUP($H55,【選択肢】!$K$3:$O$84,5,)," ")&amp;IF($I55="","",","&amp;IFERROR(VLOOKUP($I55,【選択肢】!$K$3:$O$84,5,)," ")&amp;IF($J55="","",","&amp;IFERROR(VLOOKUP($J55,【選択肢】!$K$3:$O$84,5,)," "))))))))</f>
        <v>17 農業者の検討会の開催</v>
      </c>
      <c r="N55" s="773">
        <f>SUMIF(W55:W56,$N$7,V55:V56)</f>
        <v>95280</v>
      </c>
      <c r="O55" s="724">
        <f>SUMIF($W55:$W56,O$7,$V55:$V56)</f>
        <v>0</v>
      </c>
      <c r="P55" s="724">
        <f>SUMIF($W55:$W56,P$7,$V55:$V56)</f>
        <v>0</v>
      </c>
      <c r="Q55" s="724">
        <f>SUMIF($W55:$W56,Q$7,$V55:$V56)</f>
        <v>0</v>
      </c>
      <c r="R55" s="724">
        <f>SUM(N55:Q56)</f>
        <v>95280</v>
      </c>
      <c r="S55" s="218" t="str">
        <f t="shared" si="1"/>
        <v>検討会（軽作業）日当　1,191円×2時間×40人×1回</v>
      </c>
      <c r="T55" s="422"/>
      <c r="U55" s="155"/>
      <c r="V55" s="217">
        <f t="shared" si="2"/>
        <v>95280</v>
      </c>
      <c r="W55" s="216" t="s">
        <v>239</v>
      </c>
      <c r="X55" s="215" t="s">
        <v>250</v>
      </c>
      <c r="Y55" s="214">
        <v>1191</v>
      </c>
      <c r="Z55" s="213" t="s">
        <v>237</v>
      </c>
      <c r="AA55" s="211" t="s">
        <v>249</v>
      </c>
      <c r="AB55" s="212">
        <v>2</v>
      </c>
      <c r="AC55" s="209" t="s">
        <v>235</v>
      </c>
      <c r="AD55" s="211" t="s">
        <v>233</v>
      </c>
      <c r="AE55" s="210">
        <v>40</v>
      </c>
      <c r="AF55" s="209" t="s">
        <v>234</v>
      </c>
      <c r="AG55" s="211" t="s">
        <v>233</v>
      </c>
      <c r="AH55" s="210">
        <v>1</v>
      </c>
      <c r="AI55" s="209" t="s">
        <v>232</v>
      </c>
      <c r="AJ55" s="155"/>
    </row>
    <row r="56" spans="1:36" ht="12" customHeight="1" thickBot="1" x14ac:dyDescent="0.2">
      <c r="A56" s="418"/>
      <c r="B56" s="769"/>
      <c r="C56" s="194"/>
      <c r="D56" s="193"/>
      <c r="E56" s="772"/>
      <c r="F56" s="747"/>
      <c r="G56" s="747"/>
      <c r="H56" s="747"/>
      <c r="I56" s="747"/>
      <c r="J56" s="747"/>
      <c r="K56" s="777" t="s">
        <v>563</v>
      </c>
      <c r="L56" s="777" t="s">
        <v>563</v>
      </c>
      <c r="M56" s="779" t="s">
        <v>563</v>
      </c>
      <c r="N56" s="775"/>
      <c r="O56" s="726"/>
      <c r="P56" s="726"/>
      <c r="Q56" s="726"/>
      <c r="R56" s="726"/>
      <c r="S56" s="190" t="str">
        <f t="shared" si="1"/>
        <v>　</v>
      </c>
      <c r="T56" s="421"/>
      <c r="U56" s="155"/>
      <c r="V56" s="189">
        <f t="shared" si="2"/>
        <v>0</v>
      </c>
      <c r="W56" s="188"/>
      <c r="X56" s="187"/>
      <c r="Y56" s="186"/>
      <c r="Z56" s="185"/>
      <c r="AA56" s="183"/>
      <c r="AB56" s="184"/>
      <c r="AC56" s="181"/>
      <c r="AD56" s="183"/>
      <c r="AE56" s="182"/>
      <c r="AF56" s="181"/>
      <c r="AG56" s="183"/>
      <c r="AH56" s="182"/>
      <c r="AI56" s="181"/>
      <c r="AJ56" s="155"/>
    </row>
    <row r="57" spans="1:36" ht="12" customHeight="1" thickTop="1" x14ac:dyDescent="0.15">
      <c r="A57" s="419"/>
      <c r="B57" s="769">
        <v>16</v>
      </c>
      <c r="C57" s="220" t="s">
        <v>248</v>
      </c>
      <c r="D57" s="219"/>
      <c r="E57" s="770">
        <v>16</v>
      </c>
      <c r="F57" s="746"/>
      <c r="G57" s="746"/>
      <c r="H57" s="746"/>
      <c r="I57" s="746"/>
      <c r="J57" s="746"/>
      <c r="K57" s="776" t="str">
        <f>IF($E57="","",(IFERROR(VLOOKUP($E57,【選択肢】!$K$3:$O$84,2,)," ")&amp;IF($F57="","",","&amp;IFERROR(VLOOKUP($F57,【選択肢】!$K$3:$O$84,2,)," ")&amp;IF($G57="","",","&amp;IFERROR(VLOOKUP($G57,【選択肢】!$K$3:$O$84,2,)," ")&amp;IF($H57="","",","&amp;IFERROR(VLOOKUP($H57,【選択肢】!$K$3:$O$84,2,)," ")&amp;IF($I57="","",","&amp;IFERROR(VLOOKUP($I57,【選択肢】!$K$3:$O$84,2,)," ")&amp;IF($J57="","",","&amp;IFERROR(VLOOKUP($J57,【選択肢】!$K$3:$O$84,2,)," "))))))))</f>
        <v>農地維持</v>
      </c>
      <c r="L57" s="776" t="str">
        <f>IF($E57="","",(IFERROR(VLOOKUP($E57,【選択肢】!$K$3:$O$84,4,)," ")&amp;IF($F57="","",","&amp;IFERROR(VLOOKUP($F57,【選択肢】!$K$3:$O$84,4,)," ")&amp;IF($G57="","",","&amp;IFERROR(VLOOKUP($G57,【選択肢】!$K$3:$O$84,4,)," ")&amp;IF($H57="","",","&amp;IFERROR(VLOOKUP($H57,【選択肢】!$K$3:$O$84,4,)," ")&amp;IF($I57="","",","&amp;IFERROR(VLOOKUP($I57,【選択肢】!$K$3:$O$84,4,)," ")&amp;IF($J57="","",","&amp;IFERROR(VLOOKUP($J57,【選択肢】!$K$3:$O$84,4,)," "))))))))</f>
        <v>共通</v>
      </c>
      <c r="M57" s="778" t="str">
        <f>IF($E57="","",(IFERROR(VLOOKUP($E57,【選択肢】!$K$3:$O$84,5,)," ")&amp;IF($F57="","",","&amp;IFERROR(VLOOKUP($F57,【選択肢】!$K$3:$O$84,5,)," ")&amp;IF($G57="","",","&amp;IFERROR(VLOOKUP($G57,【選択肢】!$K$3:$O$84,5,)," ")&amp;IF($H57="","",","&amp;IFERROR(VLOOKUP($H57,【選択肢】!$K$3:$O$84,5,)," ")&amp;IF($I57="","",","&amp;IFERROR(VLOOKUP($I57,【選択肢】!$K$3:$O$84,5,)," ")&amp;IF($J57="","",","&amp;IFERROR(VLOOKUP($J57,【選択肢】!$K$3:$O$84,5,)," "))))))))</f>
        <v>16 異常気象時の対応</v>
      </c>
      <c r="N57" s="773">
        <f>SUMIF(W57:W58,$N$7,V57:V58)</f>
        <v>5900</v>
      </c>
      <c r="O57" s="724">
        <f>SUMIF($W57:$W58,O$7,$V57:$V58)</f>
        <v>0</v>
      </c>
      <c r="P57" s="724">
        <f>SUMIF($W57:$W58,P$7,$V57:$V58)</f>
        <v>0</v>
      </c>
      <c r="Q57" s="724">
        <f>SUMIF($W57:$W58,Q$7,$V57:$V58)</f>
        <v>0</v>
      </c>
      <c r="R57" s="724">
        <f>SUM(N57:Q58)</f>
        <v>5900</v>
      </c>
      <c r="S57" s="218" t="str">
        <f t="shared" si="1"/>
        <v>見回り（普通作業）日当　1,475円×1時間×2人×2回</v>
      </c>
      <c r="T57" s="422"/>
      <c r="U57" s="155"/>
      <c r="V57" s="217">
        <f t="shared" si="2"/>
        <v>5900</v>
      </c>
      <c r="W57" s="216" t="s">
        <v>239</v>
      </c>
      <c r="X57" s="215" t="s">
        <v>247</v>
      </c>
      <c r="Y57" s="214">
        <v>1475</v>
      </c>
      <c r="Z57" s="213" t="s">
        <v>237</v>
      </c>
      <c r="AA57" s="211" t="s">
        <v>233</v>
      </c>
      <c r="AB57" s="212">
        <v>1</v>
      </c>
      <c r="AC57" s="209" t="s">
        <v>235</v>
      </c>
      <c r="AD57" s="211" t="s">
        <v>233</v>
      </c>
      <c r="AE57" s="210">
        <v>2</v>
      </c>
      <c r="AF57" s="209" t="s">
        <v>234</v>
      </c>
      <c r="AG57" s="211" t="s">
        <v>233</v>
      </c>
      <c r="AH57" s="210">
        <v>2</v>
      </c>
      <c r="AI57" s="209" t="s">
        <v>232</v>
      </c>
      <c r="AJ57" s="155"/>
    </row>
    <row r="58" spans="1:36" ht="12" customHeight="1" thickBot="1" x14ac:dyDescent="0.2">
      <c r="A58" s="418"/>
      <c r="B58" s="769"/>
      <c r="C58" s="194"/>
      <c r="D58" s="193"/>
      <c r="E58" s="772"/>
      <c r="F58" s="747"/>
      <c r="G58" s="747"/>
      <c r="H58" s="747"/>
      <c r="I58" s="747"/>
      <c r="J58" s="747"/>
      <c r="K58" s="777" t="s">
        <v>563</v>
      </c>
      <c r="L58" s="777" t="s">
        <v>563</v>
      </c>
      <c r="M58" s="779" t="s">
        <v>563</v>
      </c>
      <c r="N58" s="775"/>
      <c r="O58" s="726"/>
      <c r="P58" s="726"/>
      <c r="Q58" s="726"/>
      <c r="R58" s="726"/>
      <c r="S58" s="190" t="str">
        <f t="shared" si="1"/>
        <v>　</v>
      </c>
      <c r="T58" s="421"/>
      <c r="U58" s="155"/>
      <c r="V58" s="189">
        <f t="shared" si="2"/>
        <v>0</v>
      </c>
      <c r="W58" s="188"/>
      <c r="X58" s="187"/>
      <c r="Y58" s="186"/>
      <c r="Z58" s="185"/>
      <c r="AA58" s="183"/>
      <c r="AB58" s="184"/>
      <c r="AC58" s="181"/>
      <c r="AD58" s="183"/>
      <c r="AE58" s="182"/>
      <c r="AF58" s="181"/>
      <c r="AG58" s="183"/>
      <c r="AH58" s="182"/>
      <c r="AI58" s="181"/>
      <c r="AJ58" s="155"/>
    </row>
    <row r="59" spans="1:36" ht="12" customHeight="1" thickTop="1" x14ac:dyDescent="0.15">
      <c r="A59" s="419"/>
      <c r="B59" s="769">
        <v>17</v>
      </c>
      <c r="C59" s="220" t="s">
        <v>240</v>
      </c>
      <c r="D59" s="219"/>
      <c r="E59" s="770">
        <v>200</v>
      </c>
      <c r="F59" s="746"/>
      <c r="G59" s="746"/>
      <c r="H59" s="746"/>
      <c r="I59" s="746"/>
      <c r="J59" s="746"/>
      <c r="K59" s="776" t="str">
        <f>IF($E59="","",(IFERROR(VLOOKUP($E59,【選択肢】!$K$3:$O$84,2,)," ")&amp;IF($F59="","",","&amp;IFERROR(VLOOKUP($F59,【選択肢】!$K$3:$O$84,2,)," ")&amp;IF($G59="","",","&amp;IFERROR(VLOOKUP($G59,【選択肢】!$K$3:$O$84,2,)," ")&amp;IF($H59="","",","&amp;IFERROR(VLOOKUP($H59,【選択肢】!$K$3:$O$84,2,)," ")&amp;IF($I59="","",","&amp;IFERROR(VLOOKUP($I59,【選択肢】!$K$3:$O$84,2,)," ")&amp;IF($J59="","",","&amp;IFERROR(VLOOKUP($J59,【選択肢】!$K$3:$O$84,2,)," "))))))))</f>
        <v>-</v>
      </c>
      <c r="L59" s="776" t="str">
        <f>IF($E59="","",(IFERROR(VLOOKUP($E59,【選択肢】!$K$3:$O$84,4,)," ")&amp;IF($F59="","",","&amp;IFERROR(VLOOKUP($F59,【選択肢】!$K$3:$O$84,4,)," ")&amp;IF($G59="","",","&amp;IFERROR(VLOOKUP($G59,【選択肢】!$K$3:$O$84,4,)," ")&amp;IF($H59="","",","&amp;IFERROR(VLOOKUP($H59,【選択肢】!$K$3:$O$84,4,)," ")&amp;IF($I59="","",","&amp;IFERROR(VLOOKUP($I59,【選択肢】!$K$3:$O$84,4,)," ")&amp;IF($J59="","",","&amp;IFERROR(VLOOKUP($J59,【選択肢】!$K$3:$O$84,4,)," "))))))))</f>
        <v>事務処理</v>
      </c>
      <c r="M59" s="778" t="str">
        <f>IF($E59="","",(IFERROR(VLOOKUP($E59,【選択肢】!$K$3:$O$84,5,)," ")&amp;IF($F59="","",","&amp;IFERROR(VLOOKUP($F59,【選択肢】!$K$3:$O$84,5,)," ")&amp;IF($G59="","",","&amp;IFERROR(VLOOKUP($G59,【選択肢】!$K$3:$O$84,5,)," ")&amp;IF($H59="","",","&amp;IFERROR(VLOOKUP($H59,【選択肢】!$K$3:$O$84,5,)," ")&amp;IF($I59="","",","&amp;IFERROR(VLOOKUP($I59,【選択肢】!$K$3:$O$84,5,)," ")&amp;IF($J59="","",","&amp;IFERROR(VLOOKUP($J59,【選択肢】!$K$3:$O$84,5,)," "))))))))</f>
        <v>200 事務処理</v>
      </c>
      <c r="N59" s="773">
        <f>SUMIF(W59:W62,$N$7,V59:V62)</f>
        <v>59550</v>
      </c>
      <c r="O59" s="724">
        <f>SUMIF($W59:$W62,O$7,$V59:$V62)</f>
        <v>1200</v>
      </c>
      <c r="P59" s="724">
        <f>SUMIF($W59:$W62,P$7,$V59:$V62)</f>
        <v>0</v>
      </c>
      <c r="Q59" s="724">
        <f>SUMIF($W59:$W62,Q$7,$V59:$V62)</f>
        <v>36589</v>
      </c>
      <c r="R59" s="724">
        <f>SUM(N59:Q62)</f>
        <v>97339</v>
      </c>
      <c r="S59" s="218" t="str">
        <f t="shared" si="1"/>
        <v>事務（軽作業）日当　1,191円×50時間</v>
      </c>
      <c r="T59" s="422"/>
      <c r="U59" s="155"/>
      <c r="V59" s="217">
        <f t="shared" si="2"/>
        <v>59550</v>
      </c>
      <c r="W59" s="216" t="s">
        <v>239</v>
      </c>
      <c r="X59" s="215" t="s">
        <v>246</v>
      </c>
      <c r="Y59" s="214">
        <v>1191</v>
      </c>
      <c r="Z59" s="213" t="s">
        <v>237</v>
      </c>
      <c r="AA59" s="211" t="s">
        <v>233</v>
      </c>
      <c r="AB59" s="212">
        <v>50</v>
      </c>
      <c r="AC59" s="209" t="s">
        <v>235</v>
      </c>
      <c r="AD59" s="211"/>
      <c r="AE59" s="210"/>
      <c r="AF59" s="209"/>
      <c r="AG59" s="211"/>
      <c r="AH59" s="210"/>
      <c r="AI59" s="209"/>
      <c r="AJ59" s="155"/>
    </row>
    <row r="60" spans="1:36" ht="12" customHeight="1" x14ac:dyDescent="0.15">
      <c r="A60" s="248"/>
      <c r="B60" s="769"/>
      <c r="C60" s="208"/>
      <c r="D60" s="207"/>
      <c r="E60" s="771"/>
      <c r="F60" s="748"/>
      <c r="G60" s="748"/>
      <c r="H60" s="748"/>
      <c r="I60" s="748"/>
      <c r="J60" s="748"/>
      <c r="K60" s="776" t="s">
        <v>563</v>
      </c>
      <c r="L60" s="776" t="s">
        <v>563</v>
      </c>
      <c r="M60" s="778" t="s">
        <v>563</v>
      </c>
      <c r="N60" s="774"/>
      <c r="O60" s="725"/>
      <c r="P60" s="725"/>
      <c r="Q60" s="725"/>
      <c r="R60" s="725"/>
      <c r="S60" s="204" t="str">
        <f t="shared" si="1"/>
        <v>　　　借上（ﾊﾟｿｺﾝ、ﾌﾟﾘﾝﾀ）　100円×12か月</v>
      </c>
      <c r="T60" s="155"/>
      <c r="U60" s="155"/>
      <c r="V60" s="203">
        <f t="shared" si="2"/>
        <v>1200</v>
      </c>
      <c r="W60" s="202" t="s">
        <v>245</v>
      </c>
      <c r="X60" s="201" t="s">
        <v>244</v>
      </c>
      <c r="Y60" s="200">
        <v>100</v>
      </c>
      <c r="Z60" s="199" t="s">
        <v>237</v>
      </c>
      <c r="AA60" s="197" t="s">
        <v>233</v>
      </c>
      <c r="AB60" s="198">
        <v>12</v>
      </c>
      <c r="AC60" s="195" t="s">
        <v>243</v>
      </c>
      <c r="AD60" s="197"/>
      <c r="AE60" s="196"/>
      <c r="AF60" s="195"/>
      <c r="AG60" s="197"/>
      <c r="AH60" s="196"/>
      <c r="AI60" s="195"/>
      <c r="AJ60" s="155"/>
    </row>
    <row r="61" spans="1:36" ht="12" customHeight="1" x14ac:dyDescent="0.15">
      <c r="A61" s="248"/>
      <c r="B61" s="769"/>
      <c r="C61" s="208"/>
      <c r="D61" s="207"/>
      <c r="E61" s="771"/>
      <c r="F61" s="748"/>
      <c r="G61" s="748"/>
      <c r="H61" s="748"/>
      <c r="I61" s="748"/>
      <c r="J61" s="748"/>
      <c r="K61" s="776"/>
      <c r="L61" s="776"/>
      <c r="M61" s="778"/>
      <c r="N61" s="774"/>
      <c r="O61" s="725"/>
      <c r="P61" s="725"/>
      <c r="Q61" s="725"/>
      <c r="R61" s="725"/>
      <c r="S61" s="204" t="str">
        <f t="shared" si="1"/>
        <v>　　　消耗品　36,589円</v>
      </c>
      <c r="T61" s="155"/>
      <c r="U61" s="155"/>
      <c r="V61" s="203">
        <f t="shared" si="2"/>
        <v>36589</v>
      </c>
      <c r="W61" s="202" t="s">
        <v>242</v>
      </c>
      <c r="X61" s="201" t="s">
        <v>241</v>
      </c>
      <c r="Y61" s="200">
        <v>36589</v>
      </c>
      <c r="Z61" s="199" t="s">
        <v>237</v>
      </c>
      <c r="AA61" s="197"/>
      <c r="AB61" s="198"/>
      <c r="AC61" s="195"/>
      <c r="AD61" s="197"/>
      <c r="AE61" s="196"/>
      <c r="AF61" s="195"/>
      <c r="AG61" s="197"/>
      <c r="AH61" s="196"/>
      <c r="AI61" s="195"/>
      <c r="AJ61" s="155"/>
    </row>
    <row r="62" spans="1:36" ht="12" customHeight="1" thickBot="1" x14ac:dyDescent="0.2">
      <c r="A62" s="418"/>
      <c r="B62" s="769"/>
      <c r="C62" s="194"/>
      <c r="D62" s="193"/>
      <c r="E62" s="772"/>
      <c r="F62" s="747"/>
      <c r="G62" s="747"/>
      <c r="H62" s="747"/>
      <c r="I62" s="747"/>
      <c r="J62" s="747"/>
      <c r="K62" s="777" t="s">
        <v>563</v>
      </c>
      <c r="L62" s="777" t="s">
        <v>563</v>
      </c>
      <c r="M62" s="779" t="s">
        <v>563</v>
      </c>
      <c r="N62" s="775"/>
      <c r="O62" s="726"/>
      <c r="P62" s="726"/>
      <c r="Q62" s="726"/>
      <c r="R62" s="726"/>
      <c r="S62" s="190" t="str">
        <f t="shared" si="1"/>
        <v>　</v>
      </c>
      <c r="T62" s="421"/>
      <c r="U62" s="155"/>
      <c r="V62" s="189">
        <f t="shared" si="2"/>
        <v>0</v>
      </c>
      <c r="W62" s="188"/>
      <c r="X62" s="187"/>
      <c r="Y62" s="186"/>
      <c r="Z62" s="185"/>
      <c r="AA62" s="183"/>
      <c r="AB62" s="184"/>
      <c r="AC62" s="181"/>
      <c r="AD62" s="183"/>
      <c r="AE62" s="182"/>
      <c r="AF62" s="181"/>
      <c r="AG62" s="183"/>
      <c r="AH62" s="182"/>
      <c r="AI62" s="181"/>
      <c r="AJ62" s="155"/>
    </row>
    <row r="63" spans="1:36" ht="12" customHeight="1" thickTop="1" x14ac:dyDescent="0.15">
      <c r="A63" s="419"/>
      <c r="B63" s="769">
        <v>18</v>
      </c>
      <c r="C63" s="220" t="s">
        <v>240</v>
      </c>
      <c r="D63" s="219"/>
      <c r="E63" s="770">
        <v>300</v>
      </c>
      <c r="F63" s="746"/>
      <c r="G63" s="746"/>
      <c r="H63" s="746"/>
      <c r="I63" s="746"/>
      <c r="J63" s="746"/>
      <c r="K63" s="776" t="str">
        <f>IF($E63="","",(IFERROR(VLOOKUP($E63,【選択肢】!$K$3:$O$84,2,)," ")&amp;IF($F63="","",","&amp;IFERROR(VLOOKUP($F63,【選択肢】!$K$3:$O$84,2,)," ")&amp;IF($G63="","",","&amp;IFERROR(VLOOKUP($G63,【選択肢】!$K$3:$O$84,2,)," ")&amp;IF($H63="","",","&amp;IFERROR(VLOOKUP($H63,【選択肢】!$K$3:$O$84,2,)," ")&amp;IF($I63="","",","&amp;IFERROR(VLOOKUP($I63,【選択肢】!$K$3:$O$84,2,)," ")&amp;IF($J63="","",","&amp;IFERROR(VLOOKUP($J63,【選択肢】!$K$3:$O$84,2,)," "))))))))</f>
        <v>-</v>
      </c>
      <c r="L63" s="776" t="str">
        <f>IF($E63="","",(IFERROR(VLOOKUP($E63,【選択肢】!$K$3:$O$84,4,)," ")&amp;IF($F63="","",","&amp;IFERROR(VLOOKUP($F63,【選択肢】!$K$3:$O$84,4,)," ")&amp;IF($G63="","",","&amp;IFERROR(VLOOKUP($G63,【選択肢】!$K$3:$O$84,4,)," ")&amp;IF($H63="","",","&amp;IFERROR(VLOOKUP($H63,【選択肢】!$K$3:$O$84,4,)," ")&amp;IF($I63="","",","&amp;IFERROR(VLOOKUP($I63,【選択肢】!$K$3:$O$84,4,)," ")&amp;IF($J63="","",","&amp;IFERROR(VLOOKUP($J63,【選択肢】!$K$3:$O$84,4,)," "))))))))</f>
        <v>会議</v>
      </c>
      <c r="M63" s="778" t="str">
        <f>IF($E63="","",(IFERROR(VLOOKUP($E63,【選択肢】!$K$3:$O$84,5,)," ")&amp;IF($F63="","",","&amp;IFERROR(VLOOKUP($F63,【選択肢】!$K$3:$O$84,5,)," ")&amp;IF($G63="","",","&amp;IFERROR(VLOOKUP($G63,【選択肢】!$K$3:$O$84,5,)," ")&amp;IF($H63="","",","&amp;IFERROR(VLOOKUP($H63,【選択肢】!$K$3:$O$84,5,)," ")&amp;IF($I63="","",","&amp;IFERROR(VLOOKUP($I63,【選択肢】!$K$3:$O$84,5,)," ")&amp;IF($J63="","",","&amp;IFERROR(VLOOKUP($J63,【選択肢】!$K$3:$O$84,5,)," "))))))))</f>
        <v>300 会議</v>
      </c>
      <c r="N63" s="773">
        <f>SUMIF(W63:W64,$N$7,V63:V64)</f>
        <v>119100</v>
      </c>
      <c r="O63" s="724">
        <f>SUMIF($W63:$W64,O$7,$V63:$V64)</f>
        <v>0</v>
      </c>
      <c r="P63" s="724">
        <f>SUMIF($W63:$W64,P$7,$V63:$V64)</f>
        <v>0</v>
      </c>
      <c r="Q63" s="724">
        <f>SUMIF($W63:$W64,Q$7,$V63:$V64)</f>
        <v>0</v>
      </c>
      <c r="R63" s="724">
        <f>SUM(N63:Q64)</f>
        <v>119100</v>
      </c>
      <c r="S63" s="218" t="str">
        <f t="shared" si="1"/>
        <v>役員会（軽作業）日当　1,191円×2時間×5人×10回</v>
      </c>
      <c r="T63" s="422"/>
      <c r="U63" s="155"/>
      <c r="V63" s="217">
        <f t="shared" si="2"/>
        <v>119100</v>
      </c>
      <c r="W63" s="216" t="s">
        <v>239</v>
      </c>
      <c r="X63" s="215" t="s">
        <v>238</v>
      </c>
      <c r="Y63" s="214">
        <v>1191</v>
      </c>
      <c r="Z63" s="213" t="s">
        <v>237</v>
      </c>
      <c r="AA63" s="211" t="s">
        <v>236</v>
      </c>
      <c r="AB63" s="212">
        <v>2</v>
      </c>
      <c r="AC63" s="209" t="s">
        <v>235</v>
      </c>
      <c r="AD63" s="211" t="s">
        <v>233</v>
      </c>
      <c r="AE63" s="210">
        <v>5</v>
      </c>
      <c r="AF63" s="209" t="s">
        <v>234</v>
      </c>
      <c r="AG63" s="211" t="s">
        <v>233</v>
      </c>
      <c r="AH63" s="210">
        <v>10</v>
      </c>
      <c r="AI63" s="209" t="s">
        <v>232</v>
      </c>
      <c r="AJ63" s="155"/>
    </row>
    <row r="64" spans="1:36" ht="12" customHeight="1" thickBot="1" x14ac:dyDescent="0.2">
      <c r="A64" s="418"/>
      <c r="B64" s="769"/>
      <c r="C64" s="194"/>
      <c r="D64" s="193"/>
      <c r="E64" s="772"/>
      <c r="F64" s="747"/>
      <c r="G64" s="747"/>
      <c r="H64" s="747"/>
      <c r="I64" s="747"/>
      <c r="J64" s="747"/>
      <c r="K64" s="777" t="s">
        <v>563</v>
      </c>
      <c r="L64" s="777" t="s">
        <v>563</v>
      </c>
      <c r="M64" s="779" t="s">
        <v>563</v>
      </c>
      <c r="N64" s="775"/>
      <c r="O64" s="726"/>
      <c r="P64" s="726"/>
      <c r="Q64" s="726"/>
      <c r="R64" s="726"/>
      <c r="S64" s="190" t="str">
        <f t="shared" si="1"/>
        <v>　</v>
      </c>
      <c r="T64" s="421"/>
      <c r="U64" s="155"/>
      <c r="V64" s="189">
        <f t="shared" si="2"/>
        <v>0</v>
      </c>
      <c r="W64" s="188"/>
      <c r="X64" s="187"/>
      <c r="Y64" s="186"/>
      <c r="Z64" s="185"/>
      <c r="AA64" s="183"/>
      <c r="AB64" s="184"/>
      <c r="AC64" s="181"/>
      <c r="AD64" s="183"/>
      <c r="AE64" s="182"/>
      <c r="AF64" s="181"/>
      <c r="AG64" s="183"/>
      <c r="AH64" s="182"/>
      <c r="AI64" s="181"/>
      <c r="AJ64" s="155"/>
    </row>
    <row r="65" spans="1:36" ht="12" customHeight="1" thickTop="1" x14ac:dyDescent="0.15">
      <c r="A65" s="419"/>
      <c r="B65" s="769">
        <v>19</v>
      </c>
      <c r="C65" s="220" t="s">
        <v>231</v>
      </c>
      <c r="D65" s="219"/>
      <c r="E65" s="770">
        <v>300</v>
      </c>
      <c r="F65" s="746"/>
      <c r="G65" s="746"/>
      <c r="H65" s="746"/>
      <c r="I65" s="746"/>
      <c r="J65" s="746"/>
      <c r="K65" s="776" t="str">
        <f>IF($E65="","",(IFERROR(VLOOKUP($E65,【選択肢】!$K$3:$O$84,2,)," ")&amp;IF($F65="","",","&amp;IFERROR(VLOOKUP($F65,【選択肢】!$K$3:$O$84,2,)," ")&amp;IF($G65="","",","&amp;IFERROR(VLOOKUP($G65,【選択肢】!$K$3:$O$84,2,)," ")&amp;IF($H65="","",","&amp;IFERROR(VLOOKUP($H65,【選択肢】!$K$3:$O$84,2,)," ")&amp;IF($I65="","",","&amp;IFERROR(VLOOKUP($I65,【選択肢】!$K$3:$O$84,2,)," ")&amp;IF($J65="","",","&amp;IFERROR(VLOOKUP($J65,【選択肢】!$K$3:$O$84,2,)," "))))))))</f>
        <v>-</v>
      </c>
      <c r="L65" s="776" t="str">
        <f>IF($E65="","",(IFERROR(VLOOKUP($E65,【選択肢】!$K$3:$O$84,4,)," ")&amp;IF($F65="","",","&amp;IFERROR(VLOOKUP($F65,【選択肢】!$K$3:$O$84,4,)," ")&amp;IF($G65="","",","&amp;IFERROR(VLOOKUP($G65,【選択肢】!$K$3:$O$84,4,)," ")&amp;IF($H65="","",","&amp;IFERROR(VLOOKUP($H65,【選択肢】!$K$3:$O$84,4,)," ")&amp;IF($I65="","",","&amp;IFERROR(VLOOKUP($I65,【選択肢】!$K$3:$O$84,4,)," ")&amp;IF($J65="","",","&amp;IFERROR(VLOOKUP($J65,【選択肢】!$K$3:$O$84,4,)," "))))))))</f>
        <v>会議</v>
      </c>
      <c r="M65" s="778" t="str">
        <f>IF($E65="","",(IFERROR(VLOOKUP($E65,【選択肢】!$K$3:$O$84,5,)," ")&amp;IF($F65="","",","&amp;IFERROR(VLOOKUP($F65,【選択肢】!$K$3:$O$84,5,)," ")&amp;IF($G65="","",","&amp;IFERROR(VLOOKUP($G65,【選択肢】!$K$3:$O$84,5,)," ")&amp;IF($H65="","",","&amp;IFERROR(VLOOKUP($H65,【選択肢】!$K$3:$O$84,5,)," ")&amp;IF($I65="","",","&amp;IFERROR(VLOOKUP($I65,【選択肢】!$K$3:$O$84,5,)," ")&amp;IF($J65="","",","&amp;IFERROR(VLOOKUP($J65,【選択肢】!$K$3:$O$84,5,)," "))))))))</f>
        <v>300 会議</v>
      </c>
      <c r="N65" s="773">
        <f>SUMIF(W65:W66,$N$7,V65:V66)</f>
        <v>0</v>
      </c>
      <c r="O65" s="724">
        <f>SUMIF($W65:$W66,O$7,$V65:$V66)</f>
        <v>0</v>
      </c>
      <c r="P65" s="724">
        <f>SUMIF($W65:$W66,P$7,$V65:$V66)</f>
        <v>0</v>
      </c>
      <c r="Q65" s="724">
        <f>SUMIF($W65:$W66,Q$7,$V65:$V66)</f>
        <v>0</v>
      </c>
      <c r="R65" s="724">
        <f>SUM(N65:Q66)</f>
        <v>0</v>
      </c>
      <c r="S65" s="218" t="str">
        <f t="shared" si="1"/>
        <v>総会　※日当なし　</v>
      </c>
      <c r="T65" s="422"/>
      <c r="U65" s="155"/>
      <c r="V65" s="217">
        <f t="shared" si="2"/>
        <v>0</v>
      </c>
      <c r="W65" s="216"/>
      <c r="X65" s="215" t="s">
        <v>230</v>
      </c>
      <c r="Y65" s="214"/>
      <c r="Z65" s="213"/>
      <c r="AA65" s="211"/>
      <c r="AB65" s="212"/>
      <c r="AC65" s="209"/>
      <c r="AD65" s="211"/>
      <c r="AE65" s="210"/>
      <c r="AF65" s="209"/>
      <c r="AG65" s="211"/>
      <c r="AH65" s="210"/>
      <c r="AI65" s="209"/>
      <c r="AJ65" s="155"/>
    </row>
    <row r="66" spans="1:36" ht="12" customHeight="1" thickBot="1" x14ac:dyDescent="0.2">
      <c r="A66" s="418"/>
      <c r="B66" s="769"/>
      <c r="C66" s="194"/>
      <c r="D66" s="193"/>
      <c r="E66" s="772"/>
      <c r="F66" s="747"/>
      <c r="G66" s="747"/>
      <c r="H66" s="747"/>
      <c r="I66" s="747"/>
      <c r="J66" s="747"/>
      <c r="K66" s="777" t="s">
        <v>563</v>
      </c>
      <c r="L66" s="777" t="s">
        <v>563</v>
      </c>
      <c r="M66" s="779" t="s">
        <v>563</v>
      </c>
      <c r="N66" s="775"/>
      <c r="O66" s="726"/>
      <c r="P66" s="726"/>
      <c r="Q66" s="726"/>
      <c r="R66" s="726"/>
      <c r="S66" s="190" t="str">
        <f t="shared" si="1"/>
        <v>　</v>
      </c>
      <c r="T66" s="421"/>
      <c r="U66" s="155"/>
      <c r="V66" s="189">
        <f t="shared" si="2"/>
        <v>0</v>
      </c>
      <c r="W66" s="188"/>
      <c r="X66" s="187"/>
      <c r="Y66" s="186"/>
      <c r="Z66" s="185"/>
      <c r="AA66" s="183"/>
      <c r="AB66" s="184"/>
      <c r="AC66" s="181"/>
      <c r="AD66" s="183"/>
      <c r="AE66" s="182"/>
      <c r="AF66" s="181"/>
      <c r="AG66" s="183"/>
      <c r="AH66" s="182"/>
      <c r="AI66" s="181"/>
      <c r="AJ66" s="155"/>
    </row>
    <row r="67" spans="1:36" ht="12" customHeight="1" thickTop="1" x14ac:dyDescent="0.15">
      <c r="A67" s="419"/>
      <c r="B67" s="769">
        <v>20</v>
      </c>
      <c r="C67" s="220"/>
      <c r="D67" s="219"/>
      <c r="E67" s="770"/>
      <c r="F67" s="746"/>
      <c r="G67" s="746"/>
      <c r="H67" s="746"/>
      <c r="I67" s="746"/>
      <c r="J67" s="746"/>
      <c r="K67" s="776" t="str">
        <f>IF($E67="","",(IFERROR(VLOOKUP($E67,【選択肢】!$K$3:$O$84,2,)," ")&amp;IF($F67="","",","&amp;IFERROR(VLOOKUP($F67,【選択肢】!$K$3:$O$84,2,)," ")&amp;IF($G67="","",","&amp;IFERROR(VLOOKUP($G67,【選択肢】!$K$3:$O$84,2,)," ")&amp;IF($H67="","",","&amp;IFERROR(VLOOKUP($H67,【選択肢】!$K$3:$O$84,2,)," ")&amp;IF($I67="","",","&amp;IFERROR(VLOOKUP($I67,【選択肢】!$K$3:$O$84,2,)," ")&amp;IF($J67="","",","&amp;IFERROR(VLOOKUP($J67,【選択肢】!$K$3:$O$84,2,)," "))))))))</f>
        <v/>
      </c>
      <c r="L67" s="776" t="str">
        <f>IF($E67="","",(IFERROR(VLOOKUP($E67,【選択肢】!$K$3:$O$84,4,)," ")&amp;IF($F67="","",","&amp;IFERROR(VLOOKUP($F67,【選択肢】!$K$3:$O$84,4,)," ")&amp;IF($G67="","",","&amp;IFERROR(VLOOKUP($G67,【選択肢】!$K$3:$O$84,4,)," ")&amp;IF($H67="","",","&amp;IFERROR(VLOOKUP($H67,【選択肢】!$K$3:$O$84,4,)," ")&amp;IF($I67="","",","&amp;IFERROR(VLOOKUP($I67,【選択肢】!$K$3:$O$84,4,)," ")&amp;IF($J67="","",","&amp;IFERROR(VLOOKUP($J67,【選択肢】!$K$3:$O$84,4,)," "))))))))</f>
        <v/>
      </c>
      <c r="M67" s="778" t="str">
        <f>IF($E67="","",(IFERROR(VLOOKUP($E67,【選択肢】!$K$3:$O$84,5,)," ")&amp;IF($F67="","",","&amp;IFERROR(VLOOKUP($F67,【選択肢】!$K$3:$O$84,5,)," ")&amp;IF($G67="","",","&amp;IFERROR(VLOOKUP($G67,【選択肢】!$K$3:$O$84,5,)," ")&amp;IF($H67="","",","&amp;IFERROR(VLOOKUP($H67,【選択肢】!$K$3:$O$84,5,)," ")&amp;IF($I67="","",","&amp;IFERROR(VLOOKUP($I67,【選択肢】!$K$3:$O$84,5,)," ")&amp;IF($J67="","",","&amp;IFERROR(VLOOKUP($J67,【選択肢】!$K$3:$O$84,5,)," "))))))))</f>
        <v/>
      </c>
      <c r="N67" s="773">
        <f>SUMIF(W67:W69,$N$7,V67:V69)</f>
        <v>0</v>
      </c>
      <c r="O67" s="724">
        <f>SUMIF($W67:$W69,O$7,$V67:$V69)</f>
        <v>0</v>
      </c>
      <c r="P67" s="724">
        <f>SUMIF($W67:$W69,P$7,$V67:$V69)</f>
        <v>0</v>
      </c>
      <c r="Q67" s="724">
        <f>SUMIF($W67:$W69,Q$7,$V67:$V69)</f>
        <v>0</v>
      </c>
      <c r="R67" s="724">
        <f>SUM(N67:Q69)</f>
        <v>0</v>
      </c>
      <c r="S67" s="218" t="str">
        <f t="shared" si="1"/>
        <v>　</v>
      </c>
      <c r="T67" s="422"/>
      <c r="U67" s="155"/>
      <c r="V67" s="217">
        <f t="shared" si="2"/>
        <v>0</v>
      </c>
      <c r="W67" s="216"/>
      <c r="X67" s="215"/>
      <c r="Y67" s="214"/>
      <c r="Z67" s="213"/>
      <c r="AA67" s="211"/>
      <c r="AB67" s="212"/>
      <c r="AC67" s="209"/>
      <c r="AD67" s="211"/>
      <c r="AE67" s="210"/>
      <c r="AF67" s="209"/>
      <c r="AG67" s="211"/>
      <c r="AH67" s="210"/>
      <c r="AI67" s="209"/>
      <c r="AJ67" s="155"/>
    </row>
    <row r="68" spans="1:36" ht="12" customHeight="1" x14ac:dyDescent="0.15">
      <c r="A68" s="248"/>
      <c r="B68" s="769"/>
      <c r="C68" s="208"/>
      <c r="D68" s="207"/>
      <c r="E68" s="771"/>
      <c r="F68" s="748"/>
      <c r="G68" s="748"/>
      <c r="H68" s="748"/>
      <c r="I68" s="748"/>
      <c r="J68" s="748"/>
      <c r="K68" s="776" t="s">
        <v>563</v>
      </c>
      <c r="L68" s="776" t="s">
        <v>563</v>
      </c>
      <c r="M68" s="778" t="s">
        <v>563</v>
      </c>
      <c r="N68" s="774"/>
      <c r="O68" s="725"/>
      <c r="P68" s="725"/>
      <c r="Q68" s="725"/>
      <c r="R68" s="725"/>
      <c r="S68" s="204" t="str">
        <f t="shared" si="1"/>
        <v>　</v>
      </c>
      <c r="T68" s="155"/>
      <c r="U68" s="155"/>
      <c r="V68" s="203">
        <f t="shared" si="2"/>
        <v>0</v>
      </c>
      <c r="W68" s="202"/>
      <c r="X68" s="201"/>
      <c r="Y68" s="200"/>
      <c r="Z68" s="199"/>
      <c r="AA68" s="197"/>
      <c r="AB68" s="198"/>
      <c r="AC68" s="195"/>
      <c r="AD68" s="197"/>
      <c r="AE68" s="196"/>
      <c r="AF68" s="195"/>
      <c r="AG68" s="197"/>
      <c r="AH68" s="196"/>
      <c r="AI68" s="195"/>
      <c r="AJ68" s="155"/>
    </row>
    <row r="69" spans="1:36" ht="12" customHeight="1" thickBot="1" x14ac:dyDescent="0.2">
      <c r="A69" s="418"/>
      <c r="B69" s="769"/>
      <c r="C69" s="194"/>
      <c r="D69" s="193"/>
      <c r="E69" s="772"/>
      <c r="F69" s="747"/>
      <c r="G69" s="747"/>
      <c r="H69" s="747"/>
      <c r="I69" s="747"/>
      <c r="J69" s="747"/>
      <c r="K69" s="777" t="s">
        <v>563</v>
      </c>
      <c r="L69" s="777" t="s">
        <v>563</v>
      </c>
      <c r="M69" s="779" t="s">
        <v>563</v>
      </c>
      <c r="N69" s="775"/>
      <c r="O69" s="726"/>
      <c r="P69" s="726"/>
      <c r="Q69" s="726"/>
      <c r="R69" s="726"/>
      <c r="S69" s="190" t="str">
        <f t="shared" si="1"/>
        <v>　</v>
      </c>
      <c r="T69" s="421"/>
      <c r="U69" s="155"/>
      <c r="V69" s="189">
        <f t="shared" si="2"/>
        <v>0</v>
      </c>
      <c r="W69" s="188"/>
      <c r="X69" s="187"/>
      <c r="Y69" s="186"/>
      <c r="Z69" s="185"/>
      <c r="AA69" s="183"/>
      <c r="AB69" s="184"/>
      <c r="AC69" s="181"/>
      <c r="AD69" s="183"/>
      <c r="AE69" s="182"/>
      <c r="AF69" s="181"/>
      <c r="AG69" s="183"/>
      <c r="AH69" s="182"/>
      <c r="AI69" s="181"/>
      <c r="AJ69" s="155"/>
    </row>
    <row r="70" spans="1:36" ht="18" customHeight="1" thickTop="1" x14ac:dyDescent="0.15">
      <c r="A70" s="419"/>
      <c r="B70" s="764" t="s">
        <v>229</v>
      </c>
      <c r="C70" s="765"/>
      <c r="D70" s="765"/>
      <c r="E70" s="765"/>
      <c r="F70" s="765"/>
      <c r="G70" s="765"/>
      <c r="H70" s="765"/>
      <c r="I70" s="765"/>
      <c r="J70" s="765"/>
      <c r="K70" s="765"/>
      <c r="L70" s="765"/>
      <c r="M70" s="766"/>
      <c r="N70" s="180">
        <f>SUM(N8:N69)</f>
        <v>781091</v>
      </c>
      <c r="O70" s="179">
        <f>SUM(O8:O69)</f>
        <v>115300</v>
      </c>
      <c r="P70" s="179">
        <f>SUM(P8:P69)</f>
        <v>74000</v>
      </c>
      <c r="Q70" s="179">
        <f>SUM(Q8:Q69)</f>
        <v>57089</v>
      </c>
      <c r="R70" s="179">
        <f>SUM(N70:Q70)</f>
        <v>1027480</v>
      </c>
      <c r="S70" s="178"/>
      <c r="T70" s="422"/>
      <c r="U70" s="155"/>
      <c r="V70" s="155"/>
      <c r="W70" s="157"/>
      <c r="X70" s="157"/>
      <c r="Y70" s="155"/>
      <c r="Z70" s="155"/>
      <c r="AA70" s="156"/>
      <c r="AB70" s="155"/>
      <c r="AC70" s="155"/>
      <c r="AD70" s="156"/>
      <c r="AE70" s="155"/>
      <c r="AF70" s="155"/>
      <c r="AG70" s="155"/>
      <c r="AH70" s="155"/>
      <c r="AI70" s="155"/>
      <c r="AJ70" s="155"/>
    </row>
    <row r="71" spans="1:36" x14ac:dyDescent="0.15">
      <c r="A71" s="248"/>
      <c r="B71" s="155"/>
      <c r="C71" s="155"/>
      <c r="D71" s="155"/>
      <c r="E71" s="155"/>
      <c r="F71" s="155"/>
      <c r="G71" s="155"/>
      <c r="H71" s="155"/>
      <c r="I71" s="155"/>
      <c r="J71" s="155"/>
      <c r="K71" s="155"/>
      <c r="L71" s="155"/>
      <c r="M71" s="155"/>
      <c r="N71" s="155"/>
      <c r="O71" s="155"/>
      <c r="P71" s="155"/>
      <c r="Q71" s="155"/>
      <c r="R71" s="155"/>
      <c r="S71" s="160"/>
      <c r="T71" s="155"/>
      <c r="U71" s="155"/>
      <c r="V71" s="155"/>
      <c r="W71" s="157"/>
      <c r="X71" s="157"/>
      <c r="Y71" s="155"/>
      <c r="Z71" s="155"/>
      <c r="AA71" s="156"/>
      <c r="AB71" s="155"/>
      <c r="AC71" s="155"/>
      <c r="AD71" s="156"/>
      <c r="AE71" s="155"/>
      <c r="AF71" s="155"/>
      <c r="AG71" s="155"/>
      <c r="AH71" s="155"/>
      <c r="AI71" s="155"/>
      <c r="AJ71" s="155"/>
    </row>
    <row r="72" spans="1:36" ht="16.5" customHeight="1" x14ac:dyDescent="0.15">
      <c r="A72" s="248"/>
      <c r="B72" s="155"/>
      <c r="C72" s="752" t="s">
        <v>149</v>
      </c>
      <c r="D72" s="752"/>
      <c r="E72" s="752"/>
      <c r="F72" s="752"/>
      <c r="G72" s="752"/>
      <c r="H72" s="752"/>
      <c r="I72" s="752" t="s">
        <v>144</v>
      </c>
      <c r="J72" s="752"/>
      <c r="K72" s="752"/>
      <c r="L72" s="752"/>
      <c r="M72" s="170"/>
      <c r="N72" s="177" t="s">
        <v>228</v>
      </c>
      <c r="O72" s="176"/>
      <c r="P72" s="176"/>
      <c r="Q72" s="176"/>
      <c r="R72" s="176"/>
      <c r="S72" s="176"/>
      <c r="T72" s="155"/>
      <c r="U72" s="155"/>
      <c r="V72" s="155"/>
      <c r="W72" s="157"/>
      <c r="X72" s="157"/>
      <c r="Y72" s="155"/>
      <c r="Z72" s="155"/>
      <c r="AA72" s="156"/>
      <c r="AB72" s="155"/>
      <c r="AC72" s="155"/>
      <c r="AD72" s="156"/>
      <c r="AE72" s="155"/>
      <c r="AF72" s="155"/>
      <c r="AG72" s="155"/>
      <c r="AH72" s="155"/>
      <c r="AI72" s="155"/>
      <c r="AJ72" s="155"/>
    </row>
    <row r="73" spans="1:36" ht="16.5" customHeight="1" x14ac:dyDescent="0.15">
      <c r="A73" s="248"/>
      <c r="B73" s="155"/>
      <c r="C73" s="752" t="s">
        <v>148</v>
      </c>
      <c r="D73" s="752"/>
      <c r="E73" s="752"/>
      <c r="F73" s="753">
        <v>27480</v>
      </c>
      <c r="G73" s="753"/>
      <c r="H73" s="753"/>
      <c r="I73" s="752" t="s">
        <v>138</v>
      </c>
      <c r="J73" s="752"/>
      <c r="K73" s="752"/>
      <c r="L73" s="171">
        <f>N70</f>
        <v>781091</v>
      </c>
      <c r="M73" s="170"/>
      <c r="N73" s="767" t="s">
        <v>227</v>
      </c>
      <c r="O73" s="768"/>
      <c r="P73" s="173" t="s">
        <v>226</v>
      </c>
      <c r="Q73" s="175" t="s">
        <v>225</v>
      </c>
      <c r="R73" s="174"/>
      <c r="S73" s="173" t="s">
        <v>224</v>
      </c>
      <c r="T73" s="155"/>
      <c r="U73" s="155"/>
      <c r="V73" s="155"/>
      <c r="W73" s="157"/>
      <c r="X73" s="157"/>
      <c r="Y73" s="155"/>
      <c r="Z73" s="155"/>
      <c r="AA73" s="156"/>
      <c r="AB73" s="155"/>
      <c r="AC73" s="155"/>
      <c r="AD73" s="156"/>
      <c r="AE73" s="155"/>
      <c r="AF73" s="155"/>
      <c r="AG73" s="155"/>
      <c r="AH73" s="155"/>
      <c r="AI73" s="155"/>
      <c r="AJ73" s="155"/>
    </row>
    <row r="74" spans="1:36" ht="16.5" customHeight="1" x14ac:dyDescent="0.15">
      <c r="A74" s="248"/>
      <c r="B74" s="155"/>
      <c r="C74" s="752" t="s">
        <v>147</v>
      </c>
      <c r="D74" s="752"/>
      <c r="E74" s="752"/>
      <c r="F74" s="753">
        <v>1000000</v>
      </c>
      <c r="G74" s="753"/>
      <c r="H74" s="753"/>
      <c r="I74" s="752" t="s">
        <v>137</v>
      </c>
      <c r="J74" s="752"/>
      <c r="K74" s="752"/>
      <c r="L74" s="171">
        <f>O70</f>
        <v>115300</v>
      </c>
      <c r="M74" s="170"/>
      <c r="N74" s="755" t="s">
        <v>198</v>
      </c>
      <c r="O74" s="731" t="s">
        <v>223</v>
      </c>
      <c r="P74" s="731">
        <v>1475</v>
      </c>
      <c r="Q74" s="742" t="s">
        <v>210</v>
      </c>
      <c r="R74" s="743"/>
      <c r="S74" s="740" t="s">
        <v>222</v>
      </c>
      <c r="T74" s="155"/>
      <c r="U74" s="155"/>
      <c r="V74" s="155"/>
      <c r="W74" s="157"/>
      <c r="X74" s="157"/>
      <c r="Y74" s="155"/>
      <c r="Z74" s="155"/>
      <c r="AA74" s="156"/>
      <c r="AB74" s="155"/>
      <c r="AC74" s="155"/>
      <c r="AD74" s="156"/>
      <c r="AE74" s="155"/>
      <c r="AF74" s="155"/>
      <c r="AG74" s="155"/>
      <c r="AH74" s="155"/>
      <c r="AI74" s="155"/>
      <c r="AJ74" s="155"/>
    </row>
    <row r="75" spans="1:36" ht="16.5" customHeight="1" x14ac:dyDescent="0.15">
      <c r="A75" s="248"/>
      <c r="B75" s="155"/>
      <c r="C75" s="752" t="s">
        <v>146</v>
      </c>
      <c r="D75" s="752"/>
      <c r="E75" s="752"/>
      <c r="F75" s="753"/>
      <c r="G75" s="753"/>
      <c r="H75" s="753"/>
      <c r="I75" s="752" t="s">
        <v>136</v>
      </c>
      <c r="J75" s="752"/>
      <c r="K75" s="752"/>
      <c r="L75" s="171">
        <f>P70</f>
        <v>74000</v>
      </c>
      <c r="M75" s="170"/>
      <c r="N75" s="756"/>
      <c r="O75" s="732"/>
      <c r="P75" s="732"/>
      <c r="Q75" s="744"/>
      <c r="R75" s="745"/>
      <c r="S75" s="741"/>
      <c r="T75" s="155"/>
      <c r="U75" s="155"/>
      <c r="V75" s="155"/>
      <c r="W75" s="157"/>
      <c r="X75" s="157"/>
      <c r="Y75" s="155"/>
      <c r="Z75" s="155"/>
      <c r="AA75" s="156"/>
      <c r="AB75" s="155"/>
      <c r="AC75" s="155"/>
      <c r="AD75" s="156"/>
      <c r="AE75" s="155"/>
      <c r="AF75" s="155"/>
      <c r="AG75" s="155"/>
      <c r="AH75" s="155"/>
      <c r="AI75" s="155"/>
      <c r="AJ75" s="155"/>
    </row>
    <row r="76" spans="1:36" ht="16.5" customHeight="1" x14ac:dyDescent="0.15">
      <c r="A76" s="248"/>
      <c r="B76" s="155"/>
      <c r="C76" s="752"/>
      <c r="D76" s="752"/>
      <c r="E76" s="752"/>
      <c r="F76" s="754"/>
      <c r="G76" s="754"/>
      <c r="H76" s="754"/>
      <c r="I76" s="752" t="s">
        <v>135</v>
      </c>
      <c r="J76" s="752"/>
      <c r="K76" s="752"/>
      <c r="L76" s="171">
        <f>Q70</f>
        <v>57089</v>
      </c>
      <c r="M76" s="170"/>
      <c r="N76" s="756"/>
      <c r="O76" s="731" t="s">
        <v>221</v>
      </c>
      <c r="P76" s="731">
        <v>1191</v>
      </c>
      <c r="Q76" s="742" t="s">
        <v>210</v>
      </c>
      <c r="R76" s="743"/>
      <c r="S76" s="740" t="s">
        <v>220</v>
      </c>
      <c r="T76" s="155"/>
      <c r="U76" s="155"/>
      <c r="V76" s="155"/>
      <c r="W76" s="157"/>
      <c r="X76" s="157"/>
      <c r="Y76" s="155"/>
      <c r="Z76" s="155"/>
      <c r="AA76" s="156"/>
      <c r="AB76" s="155"/>
      <c r="AC76" s="155"/>
      <c r="AD76" s="156"/>
      <c r="AE76" s="155"/>
      <c r="AF76" s="155"/>
      <c r="AG76" s="155"/>
      <c r="AH76" s="155"/>
      <c r="AI76" s="155"/>
      <c r="AJ76" s="155"/>
    </row>
    <row r="77" spans="1:36" ht="16.5" customHeight="1" x14ac:dyDescent="0.15">
      <c r="A77" s="248"/>
      <c r="B77" s="155"/>
      <c r="C77" s="752"/>
      <c r="D77" s="752"/>
      <c r="E77" s="752"/>
      <c r="F77" s="754"/>
      <c r="G77" s="754"/>
      <c r="H77" s="754"/>
      <c r="I77" s="752" t="s">
        <v>134</v>
      </c>
      <c r="J77" s="752"/>
      <c r="K77" s="752"/>
      <c r="L77" s="172"/>
      <c r="M77" s="170"/>
      <c r="N77" s="757"/>
      <c r="O77" s="732"/>
      <c r="P77" s="732"/>
      <c r="Q77" s="744"/>
      <c r="R77" s="745"/>
      <c r="S77" s="741"/>
      <c r="T77" s="155"/>
      <c r="U77" s="155"/>
      <c r="V77" s="155"/>
      <c r="W77" s="157"/>
      <c r="X77" s="157"/>
      <c r="Y77" s="155"/>
      <c r="Z77" s="155"/>
      <c r="AA77" s="156"/>
      <c r="AB77" s="155"/>
      <c r="AC77" s="155"/>
      <c r="AD77" s="156"/>
      <c r="AE77" s="155"/>
      <c r="AF77" s="155"/>
      <c r="AG77" s="155"/>
      <c r="AH77" s="155"/>
      <c r="AI77" s="155"/>
      <c r="AJ77" s="155"/>
    </row>
    <row r="78" spans="1:36" ht="16.5" customHeight="1" x14ac:dyDescent="0.15">
      <c r="A78" s="248"/>
      <c r="B78" s="155"/>
      <c r="C78" s="752" t="s">
        <v>219</v>
      </c>
      <c r="D78" s="752"/>
      <c r="E78" s="752"/>
      <c r="F78" s="754">
        <f>SUM(F73:H77)</f>
        <v>1027480</v>
      </c>
      <c r="G78" s="754"/>
      <c r="H78" s="754"/>
      <c r="I78" s="752" t="s">
        <v>218</v>
      </c>
      <c r="J78" s="752"/>
      <c r="K78" s="752"/>
      <c r="L78" s="171">
        <f>SUM(L73:L77)</f>
        <v>1027480</v>
      </c>
      <c r="M78" s="170"/>
      <c r="N78" s="735" t="s">
        <v>217</v>
      </c>
      <c r="O78" s="738" t="s">
        <v>216</v>
      </c>
      <c r="P78" s="738">
        <v>100</v>
      </c>
      <c r="Q78" s="742" t="s">
        <v>210</v>
      </c>
      <c r="R78" s="743"/>
      <c r="S78" s="740" t="s">
        <v>215</v>
      </c>
      <c r="T78" s="155"/>
      <c r="U78" s="155"/>
      <c r="V78" s="155"/>
      <c r="W78" s="157"/>
      <c r="X78" s="157"/>
      <c r="Y78" s="155"/>
      <c r="Z78" s="155"/>
      <c r="AA78" s="156"/>
      <c r="AB78" s="155"/>
      <c r="AC78" s="155"/>
      <c r="AD78" s="156"/>
      <c r="AE78" s="155"/>
      <c r="AF78" s="155"/>
      <c r="AG78" s="155"/>
      <c r="AH78" s="155"/>
      <c r="AI78" s="155"/>
      <c r="AJ78" s="155"/>
    </row>
    <row r="79" spans="1:36" ht="16.5" customHeight="1" x14ac:dyDescent="0.15">
      <c r="A79" s="248"/>
      <c r="B79" s="155"/>
      <c r="C79" s="157"/>
      <c r="D79" s="157"/>
      <c r="E79" s="157"/>
      <c r="F79" s="157"/>
      <c r="G79" s="157"/>
      <c r="H79" s="157"/>
      <c r="I79" s="157"/>
      <c r="J79" s="157"/>
      <c r="K79" s="157"/>
      <c r="L79" s="157"/>
      <c r="M79" s="157"/>
      <c r="N79" s="736"/>
      <c r="O79" s="739"/>
      <c r="P79" s="739"/>
      <c r="Q79" s="744"/>
      <c r="R79" s="745"/>
      <c r="S79" s="741"/>
      <c r="T79" s="155"/>
      <c r="U79" s="155"/>
      <c r="V79" s="155"/>
      <c r="W79" s="157"/>
      <c r="X79" s="157"/>
      <c r="Y79" s="155"/>
      <c r="Z79" s="155"/>
      <c r="AA79" s="156"/>
      <c r="AB79" s="155"/>
      <c r="AC79" s="155"/>
      <c r="AD79" s="156"/>
      <c r="AE79" s="155"/>
      <c r="AF79" s="155"/>
      <c r="AG79" s="155"/>
      <c r="AH79" s="155"/>
      <c r="AI79" s="155"/>
      <c r="AJ79" s="155"/>
    </row>
    <row r="80" spans="1:36" ht="16.5" customHeight="1" x14ac:dyDescent="0.15">
      <c r="A80" s="248"/>
      <c r="B80" s="155"/>
      <c r="C80" s="734" t="s">
        <v>132</v>
      </c>
      <c r="D80" s="734"/>
      <c r="E80" s="157"/>
      <c r="F80" s="157"/>
      <c r="G80" s="733" t="s">
        <v>214</v>
      </c>
      <c r="H80" s="733"/>
      <c r="I80" s="733"/>
      <c r="J80" s="157"/>
      <c r="K80" s="157"/>
      <c r="L80" s="157"/>
      <c r="M80" s="157"/>
      <c r="N80" s="736"/>
      <c r="O80" s="738" t="s">
        <v>213</v>
      </c>
      <c r="P80" s="738">
        <v>100</v>
      </c>
      <c r="Q80" s="742" t="s">
        <v>210</v>
      </c>
      <c r="R80" s="743"/>
      <c r="S80" s="740"/>
      <c r="T80" s="155"/>
      <c r="U80" s="155"/>
      <c r="V80" s="155"/>
      <c r="W80" s="157"/>
      <c r="X80" s="157"/>
      <c r="Y80" s="155"/>
      <c r="Z80" s="155"/>
      <c r="AA80" s="156"/>
      <c r="AB80" s="155"/>
      <c r="AC80" s="155"/>
      <c r="AD80" s="156"/>
      <c r="AE80" s="155"/>
      <c r="AF80" s="155"/>
      <c r="AG80" s="155"/>
      <c r="AH80" s="155"/>
      <c r="AI80" s="155"/>
      <c r="AJ80" s="155"/>
    </row>
    <row r="81" spans="1:36" ht="16.5" customHeight="1" x14ac:dyDescent="0.15">
      <c r="A81" s="248"/>
      <c r="B81" s="155"/>
      <c r="C81" s="758">
        <f>F78</f>
        <v>1027480</v>
      </c>
      <c r="D81" s="758"/>
      <c r="E81" s="759" t="s">
        <v>212</v>
      </c>
      <c r="F81" s="759"/>
      <c r="G81" s="758">
        <f>L78</f>
        <v>1027480</v>
      </c>
      <c r="H81" s="758"/>
      <c r="I81" s="758"/>
      <c r="J81" s="760">
        <f>C81-G81</f>
        <v>0</v>
      </c>
      <c r="K81" s="760"/>
      <c r="L81" s="760"/>
      <c r="M81" s="157"/>
      <c r="N81" s="736"/>
      <c r="O81" s="739"/>
      <c r="P81" s="739"/>
      <c r="Q81" s="744"/>
      <c r="R81" s="745"/>
      <c r="S81" s="741"/>
      <c r="T81" s="155"/>
      <c r="U81" s="155"/>
      <c r="V81" s="155"/>
      <c r="W81" s="157"/>
      <c r="X81" s="157"/>
      <c r="Y81" s="155"/>
      <c r="Z81" s="155"/>
      <c r="AA81" s="156"/>
      <c r="AB81" s="155"/>
      <c r="AC81" s="155"/>
      <c r="AD81" s="156"/>
      <c r="AE81" s="155"/>
      <c r="AF81" s="155"/>
      <c r="AG81" s="155"/>
      <c r="AH81" s="155"/>
      <c r="AI81" s="155"/>
      <c r="AJ81" s="155"/>
    </row>
    <row r="82" spans="1:36" ht="16.5" customHeight="1" x14ac:dyDescent="0.15">
      <c r="A82" s="248"/>
      <c r="B82" s="155"/>
      <c r="C82" s="167"/>
      <c r="D82" s="167"/>
      <c r="E82" s="166"/>
      <c r="F82" s="166"/>
      <c r="G82" s="167"/>
      <c r="H82" s="167"/>
      <c r="I82" s="167"/>
      <c r="J82" s="169"/>
      <c r="K82" s="169"/>
      <c r="L82" s="169"/>
      <c r="M82" s="157"/>
      <c r="N82" s="736"/>
      <c r="O82" s="738" t="s">
        <v>211</v>
      </c>
      <c r="P82" s="738">
        <v>100</v>
      </c>
      <c r="Q82" s="742" t="s">
        <v>210</v>
      </c>
      <c r="R82" s="743"/>
      <c r="S82" s="740" t="s">
        <v>209</v>
      </c>
      <c r="T82" s="155"/>
      <c r="U82" s="155"/>
      <c r="V82" s="155"/>
      <c r="W82" s="157"/>
      <c r="X82" s="157"/>
      <c r="Y82" s="155"/>
      <c r="Z82" s="155"/>
      <c r="AA82" s="156"/>
      <c r="AB82" s="155"/>
      <c r="AC82" s="155"/>
      <c r="AD82" s="156"/>
      <c r="AE82" s="155"/>
      <c r="AF82" s="155"/>
      <c r="AG82" s="155"/>
      <c r="AH82" s="155"/>
      <c r="AI82" s="155"/>
      <c r="AJ82" s="155"/>
    </row>
    <row r="83" spans="1:36" ht="16.5" customHeight="1" x14ac:dyDescent="0.15">
      <c r="A83" s="248"/>
      <c r="B83" s="155"/>
      <c r="C83" s="167"/>
      <c r="D83" s="167"/>
      <c r="E83" s="166"/>
      <c r="F83" s="166"/>
      <c r="G83" s="167"/>
      <c r="H83" s="167"/>
      <c r="I83" s="167"/>
      <c r="J83" s="169"/>
      <c r="K83" s="169"/>
      <c r="L83" s="169"/>
      <c r="M83" s="157"/>
      <c r="N83" s="736"/>
      <c r="O83" s="739"/>
      <c r="P83" s="739"/>
      <c r="Q83" s="744"/>
      <c r="R83" s="745"/>
      <c r="S83" s="741"/>
      <c r="T83" s="155"/>
      <c r="U83" s="155"/>
      <c r="V83" s="155"/>
      <c r="W83" s="157"/>
      <c r="X83" s="157"/>
      <c r="Y83" s="155"/>
      <c r="Z83" s="155"/>
      <c r="AA83" s="156"/>
      <c r="AB83" s="155"/>
      <c r="AC83" s="155"/>
      <c r="AD83" s="156"/>
      <c r="AE83" s="155"/>
      <c r="AF83" s="155"/>
      <c r="AG83" s="155"/>
      <c r="AH83" s="155"/>
      <c r="AI83" s="155"/>
      <c r="AJ83" s="155"/>
    </row>
    <row r="84" spans="1:36" ht="16.5" customHeight="1" x14ac:dyDescent="0.15">
      <c r="A84" s="248"/>
      <c r="B84" s="155"/>
      <c r="C84" s="168"/>
      <c r="D84" s="167"/>
      <c r="E84" s="166"/>
      <c r="F84" s="167"/>
      <c r="G84" s="166"/>
      <c r="H84" s="165"/>
      <c r="I84" s="157"/>
      <c r="J84" s="157"/>
      <c r="K84" s="157"/>
      <c r="L84" s="157"/>
      <c r="M84" s="157"/>
      <c r="N84" s="736"/>
      <c r="O84" s="738" t="s">
        <v>208</v>
      </c>
      <c r="P84" s="738">
        <v>100</v>
      </c>
      <c r="Q84" s="742" t="s">
        <v>207</v>
      </c>
      <c r="R84" s="743"/>
      <c r="S84" s="740" t="s">
        <v>206</v>
      </c>
      <c r="T84" s="155"/>
      <c r="U84" s="155"/>
      <c r="V84" s="155"/>
      <c r="W84" s="157"/>
      <c r="X84" s="157"/>
      <c r="Y84" s="155"/>
      <c r="Z84" s="155"/>
      <c r="AA84" s="156"/>
      <c r="AB84" s="155"/>
      <c r="AC84" s="155"/>
      <c r="AD84" s="156"/>
      <c r="AE84" s="155"/>
      <c r="AF84" s="155"/>
      <c r="AG84" s="155"/>
      <c r="AH84" s="155"/>
      <c r="AI84" s="155"/>
      <c r="AJ84" s="155"/>
    </row>
    <row r="85" spans="1:36" ht="16.5" customHeight="1" x14ac:dyDescent="0.15">
      <c r="A85" s="248"/>
      <c r="B85" s="155"/>
      <c r="C85" s="168"/>
      <c r="D85" s="167"/>
      <c r="E85" s="166"/>
      <c r="F85" s="167"/>
      <c r="G85" s="166"/>
      <c r="H85" s="165"/>
      <c r="I85" s="157"/>
      <c r="J85" s="157"/>
      <c r="K85" s="157"/>
      <c r="L85" s="157"/>
      <c r="M85" s="157"/>
      <c r="N85" s="737"/>
      <c r="O85" s="739"/>
      <c r="P85" s="739"/>
      <c r="Q85" s="744"/>
      <c r="R85" s="745"/>
      <c r="S85" s="741"/>
      <c r="T85" s="155"/>
      <c r="U85" s="155"/>
      <c r="V85" s="155"/>
      <c r="W85" s="157"/>
      <c r="X85" s="157"/>
      <c r="Y85" s="155"/>
      <c r="Z85" s="155"/>
      <c r="AA85" s="156"/>
      <c r="AB85" s="155"/>
      <c r="AC85" s="155"/>
      <c r="AD85" s="156"/>
      <c r="AE85" s="155"/>
      <c r="AF85" s="155"/>
      <c r="AG85" s="155"/>
      <c r="AH85" s="155"/>
      <c r="AI85" s="155"/>
      <c r="AJ85" s="155"/>
    </row>
    <row r="86" spans="1:36" x14ac:dyDescent="0.15">
      <c r="A86" s="248"/>
      <c r="B86" s="155"/>
      <c r="C86" s="164"/>
      <c r="D86" s="163"/>
      <c r="E86" s="162"/>
      <c r="F86" s="163"/>
      <c r="G86" s="162"/>
      <c r="H86" s="161"/>
      <c r="I86" s="155"/>
      <c r="J86" s="155"/>
      <c r="K86" s="155"/>
      <c r="L86" s="155"/>
      <c r="M86" s="155"/>
      <c r="N86" s="155"/>
      <c r="O86" s="155"/>
      <c r="P86" s="155"/>
      <c r="Q86" s="155"/>
      <c r="R86" s="155"/>
      <c r="S86" s="160"/>
      <c r="T86" s="155"/>
      <c r="U86" s="155"/>
      <c r="V86" s="155"/>
      <c r="W86" s="157"/>
      <c r="X86" s="157"/>
      <c r="Y86" s="155"/>
      <c r="Z86" s="155"/>
      <c r="AA86" s="156"/>
      <c r="AB86" s="155"/>
      <c r="AC86" s="155"/>
      <c r="AD86" s="156"/>
      <c r="AE86" s="155"/>
      <c r="AF86" s="155"/>
      <c r="AG86" s="155"/>
      <c r="AH86" s="155"/>
      <c r="AI86" s="155"/>
      <c r="AJ86" s="155"/>
    </row>
    <row r="87" spans="1:36" x14ac:dyDescent="0.15">
      <c r="A87" s="248"/>
      <c r="B87" s="155"/>
      <c r="C87" s="164"/>
      <c r="D87" s="163"/>
      <c r="E87" s="162"/>
      <c r="F87" s="163"/>
      <c r="G87" s="162"/>
      <c r="H87" s="161"/>
      <c r="I87" s="155"/>
      <c r="J87" s="155"/>
      <c r="K87" s="155"/>
      <c r="L87" s="155"/>
      <c r="M87" s="155"/>
      <c r="N87" s="155"/>
      <c r="O87" s="155"/>
      <c r="P87" s="155"/>
      <c r="Q87" s="155"/>
      <c r="R87" s="155"/>
      <c r="S87" s="160"/>
      <c r="T87" s="155"/>
      <c r="U87" s="155"/>
      <c r="V87" s="155"/>
      <c r="W87" s="157"/>
      <c r="X87" s="157"/>
      <c r="Y87" s="155"/>
      <c r="Z87" s="155"/>
      <c r="AA87" s="156"/>
      <c r="AB87" s="155"/>
      <c r="AC87" s="155"/>
      <c r="AD87" s="156"/>
      <c r="AE87" s="155"/>
      <c r="AF87" s="155"/>
      <c r="AG87" s="155"/>
      <c r="AH87" s="155"/>
      <c r="AI87" s="155"/>
      <c r="AJ87" s="155"/>
    </row>
    <row r="88" spans="1:36" x14ac:dyDescent="0.15">
      <c r="A88" s="248"/>
      <c r="B88" s="155"/>
      <c r="C88" s="164"/>
      <c r="D88" s="163"/>
      <c r="E88" s="162"/>
      <c r="F88" s="163"/>
      <c r="G88" s="162"/>
      <c r="H88" s="161"/>
      <c r="I88" s="155"/>
      <c r="J88" s="155"/>
      <c r="K88" s="155"/>
      <c r="L88" s="155"/>
      <c r="M88" s="155"/>
      <c r="N88" s="155"/>
      <c r="O88" s="155"/>
      <c r="P88" s="155"/>
      <c r="Q88" s="155"/>
      <c r="R88" s="155"/>
      <c r="S88" s="160"/>
      <c r="T88" s="155"/>
      <c r="U88" s="155"/>
      <c r="V88" s="155"/>
      <c r="W88" s="157"/>
      <c r="X88" s="157"/>
      <c r="Y88" s="155"/>
      <c r="Z88" s="155"/>
      <c r="AA88" s="156"/>
      <c r="AB88" s="155"/>
      <c r="AC88" s="155"/>
      <c r="AD88" s="156"/>
      <c r="AE88" s="155"/>
      <c r="AF88" s="155"/>
      <c r="AG88" s="155"/>
      <c r="AH88" s="155"/>
      <c r="AI88" s="155"/>
      <c r="AJ88" s="155"/>
    </row>
    <row r="89" spans="1:36" x14ac:dyDescent="0.15">
      <c r="A89" s="248"/>
      <c r="B89" s="155"/>
      <c r="C89" s="164"/>
      <c r="D89" s="163"/>
      <c r="E89" s="162"/>
      <c r="F89" s="163"/>
      <c r="G89" s="162"/>
      <c r="H89" s="161"/>
      <c r="I89" s="155"/>
      <c r="J89" s="155"/>
      <c r="K89" s="155"/>
      <c r="L89" s="155"/>
      <c r="M89" s="155"/>
      <c r="N89" s="155"/>
      <c r="O89" s="155"/>
      <c r="P89" s="155"/>
      <c r="Q89" s="155"/>
      <c r="R89" s="155"/>
      <c r="S89" s="160"/>
      <c r="T89" s="155"/>
      <c r="U89" s="155"/>
      <c r="V89" s="155"/>
      <c r="W89" s="157"/>
      <c r="X89" s="157"/>
      <c r="Y89" s="155"/>
      <c r="Z89" s="155"/>
      <c r="AA89" s="156"/>
      <c r="AB89" s="155"/>
      <c r="AC89" s="155"/>
      <c r="AD89" s="156"/>
      <c r="AE89" s="155"/>
      <c r="AF89" s="155"/>
      <c r="AG89" s="155"/>
      <c r="AH89" s="155"/>
      <c r="AI89" s="155"/>
      <c r="AJ89" s="155"/>
    </row>
    <row r="90" spans="1:36" x14ac:dyDescent="0.15">
      <c r="A90" s="248"/>
      <c r="B90" s="155"/>
      <c r="C90" s="164"/>
      <c r="D90" s="163"/>
      <c r="E90" s="162"/>
      <c r="F90" s="163"/>
      <c r="G90" s="162"/>
      <c r="H90" s="161"/>
      <c r="I90" s="155"/>
      <c r="J90" s="155"/>
      <c r="K90" s="155"/>
      <c r="L90" s="155"/>
      <c r="M90" s="155"/>
      <c r="N90" s="155"/>
      <c r="O90" s="155"/>
      <c r="P90" s="155"/>
      <c r="Q90" s="155"/>
      <c r="R90" s="155"/>
      <c r="S90" s="160"/>
      <c r="T90" s="155"/>
      <c r="U90" s="155"/>
      <c r="V90" s="155"/>
      <c r="W90" s="157"/>
      <c r="X90" s="157"/>
      <c r="Y90" s="155"/>
      <c r="Z90" s="155"/>
      <c r="AA90" s="156"/>
      <c r="AB90" s="155"/>
      <c r="AC90" s="155"/>
      <c r="AD90" s="156"/>
      <c r="AE90" s="155"/>
      <c r="AF90" s="155"/>
      <c r="AG90" s="155"/>
      <c r="AH90" s="155"/>
      <c r="AI90" s="155"/>
      <c r="AJ90" s="155"/>
    </row>
    <row r="91" spans="1:36" x14ac:dyDescent="0.15">
      <c r="A91" s="248"/>
      <c r="B91" s="155"/>
      <c r="C91" s="155"/>
      <c r="D91" s="155"/>
      <c r="E91" s="155"/>
      <c r="F91" s="155"/>
      <c r="G91" s="155"/>
      <c r="H91" s="155"/>
      <c r="I91" s="155"/>
      <c r="J91" s="155"/>
      <c r="K91" s="155"/>
      <c r="L91" s="155"/>
      <c r="M91" s="155"/>
      <c r="N91" s="155"/>
      <c r="O91" s="155"/>
      <c r="P91" s="155"/>
      <c r="Q91" s="155"/>
      <c r="R91" s="155"/>
      <c r="S91" s="160"/>
      <c r="T91" s="155"/>
      <c r="U91" s="155"/>
      <c r="V91" s="155"/>
      <c r="W91" s="157"/>
      <c r="X91" s="157"/>
      <c r="Y91" s="155"/>
      <c r="Z91" s="155"/>
      <c r="AA91" s="156"/>
      <c r="AB91" s="155"/>
      <c r="AC91" s="155"/>
      <c r="AD91" s="156"/>
      <c r="AE91" s="155"/>
      <c r="AF91" s="155"/>
      <c r="AG91" s="155"/>
      <c r="AH91" s="155"/>
      <c r="AI91" s="155"/>
      <c r="AJ91" s="155"/>
    </row>
    <row r="92" spans="1:36" ht="12" customHeight="1" x14ac:dyDescent="0.15">
      <c r="A92" s="248"/>
      <c r="B92" s="155"/>
      <c r="C92" s="159" t="s">
        <v>205</v>
      </c>
      <c r="D92" s="761" t="s">
        <v>204</v>
      </c>
      <c r="E92" s="762"/>
      <c r="F92" s="762"/>
      <c r="G92" s="763"/>
      <c r="H92" s="761" t="s">
        <v>203</v>
      </c>
      <c r="I92" s="762"/>
      <c r="J92" s="762"/>
      <c r="K92" s="762"/>
      <c r="L92" s="762"/>
      <c r="M92" s="762"/>
      <c r="N92" s="762"/>
      <c r="O92" s="762"/>
      <c r="P92" s="762"/>
      <c r="Q92" s="762"/>
      <c r="R92" s="762"/>
      <c r="S92" s="763"/>
      <c r="T92" s="155"/>
      <c r="U92" s="155"/>
      <c r="V92" s="155"/>
      <c r="W92" s="157"/>
      <c r="X92" s="157"/>
      <c r="Y92" s="155"/>
      <c r="Z92" s="155"/>
      <c r="AA92" s="156"/>
      <c r="AB92" s="155"/>
      <c r="AC92" s="155"/>
      <c r="AD92" s="156"/>
      <c r="AE92" s="155"/>
      <c r="AF92" s="155"/>
      <c r="AG92" s="155"/>
      <c r="AH92" s="155"/>
      <c r="AI92" s="155"/>
      <c r="AJ92" s="155"/>
    </row>
    <row r="93" spans="1:36" ht="12" customHeight="1" x14ac:dyDescent="0.15">
      <c r="A93" s="248"/>
      <c r="B93" s="155"/>
      <c r="C93" s="159">
        <v>1</v>
      </c>
      <c r="D93" s="749" t="s">
        <v>202</v>
      </c>
      <c r="E93" s="750"/>
      <c r="F93" s="750"/>
      <c r="G93" s="751"/>
      <c r="H93" s="749" t="s">
        <v>201</v>
      </c>
      <c r="I93" s="750"/>
      <c r="J93" s="750"/>
      <c r="K93" s="750"/>
      <c r="L93" s="750"/>
      <c r="M93" s="750"/>
      <c r="N93" s="750"/>
      <c r="O93" s="750"/>
      <c r="P93" s="750"/>
      <c r="Q93" s="750"/>
      <c r="R93" s="750"/>
      <c r="S93" s="751"/>
      <c r="T93" s="155"/>
      <c r="U93" s="155"/>
      <c r="V93" s="155"/>
      <c r="W93" s="157"/>
      <c r="X93" s="157"/>
      <c r="Y93" s="155"/>
      <c r="Z93" s="155"/>
      <c r="AA93" s="156"/>
      <c r="AB93" s="155"/>
      <c r="AC93" s="155"/>
      <c r="AD93" s="156"/>
      <c r="AE93" s="155"/>
      <c r="AF93" s="155"/>
      <c r="AG93" s="155"/>
      <c r="AH93" s="155"/>
      <c r="AI93" s="155"/>
      <c r="AJ93" s="155"/>
    </row>
    <row r="94" spans="1:36" ht="12" customHeight="1" x14ac:dyDescent="0.15">
      <c r="A94" s="248"/>
      <c r="B94" s="155"/>
      <c r="C94" s="159">
        <v>2</v>
      </c>
      <c r="D94" s="749" t="s">
        <v>113</v>
      </c>
      <c r="E94" s="750"/>
      <c r="F94" s="750"/>
      <c r="G94" s="751"/>
      <c r="H94" s="749" t="s">
        <v>200</v>
      </c>
      <c r="I94" s="750"/>
      <c r="J94" s="750"/>
      <c r="K94" s="750"/>
      <c r="L94" s="750"/>
      <c r="M94" s="750"/>
      <c r="N94" s="750"/>
      <c r="O94" s="750"/>
      <c r="P94" s="750"/>
      <c r="Q94" s="750"/>
      <c r="R94" s="750"/>
      <c r="S94" s="751"/>
      <c r="T94" s="155"/>
      <c r="U94" s="155"/>
      <c r="V94" s="155"/>
      <c r="W94" s="157"/>
      <c r="X94" s="157"/>
      <c r="Y94" s="155"/>
      <c r="Z94" s="155"/>
      <c r="AA94" s="156"/>
      <c r="AB94" s="155"/>
      <c r="AC94" s="155"/>
      <c r="AD94" s="156"/>
      <c r="AE94" s="155"/>
      <c r="AF94" s="155"/>
      <c r="AG94" s="155"/>
      <c r="AH94" s="155"/>
      <c r="AI94" s="155"/>
      <c r="AJ94" s="155"/>
    </row>
    <row r="95" spans="1:36" ht="12" customHeight="1" x14ac:dyDescent="0.15">
      <c r="A95" s="248"/>
      <c r="B95" s="155"/>
      <c r="C95" s="159">
        <v>3</v>
      </c>
      <c r="D95" s="749" t="s">
        <v>112</v>
      </c>
      <c r="E95" s="750"/>
      <c r="F95" s="750"/>
      <c r="G95" s="751"/>
      <c r="H95" s="749" t="s">
        <v>199</v>
      </c>
      <c r="I95" s="750"/>
      <c r="J95" s="750"/>
      <c r="K95" s="750"/>
      <c r="L95" s="750"/>
      <c r="M95" s="750"/>
      <c r="N95" s="750"/>
      <c r="O95" s="750"/>
      <c r="P95" s="750"/>
      <c r="Q95" s="750"/>
      <c r="R95" s="750"/>
      <c r="S95" s="751"/>
      <c r="T95" s="155"/>
      <c r="U95" s="155"/>
      <c r="V95" s="155"/>
      <c r="W95" s="157"/>
      <c r="X95" s="157"/>
      <c r="Y95" s="155"/>
      <c r="Z95" s="155"/>
      <c r="AA95" s="156"/>
      <c r="AB95" s="155"/>
      <c r="AC95" s="155"/>
      <c r="AD95" s="156"/>
      <c r="AE95" s="155"/>
      <c r="AF95" s="155"/>
      <c r="AG95" s="155"/>
      <c r="AH95" s="155"/>
      <c r="AI95" s="155"/>
      <c r="AJ95" s="155"/>
    </row>
    <row r="96" spans="1:36" x14ac:dyDescent="0.15">
      <c r="A96" s="248"/>
      <c r="B96" s="155"/>
      <c r="C96" s="159">
        <v>4</v>
      </c>
      <c r="D96" s="749" t="s">
        <v>198</v>
      </c>
      <c r="E96" s="750"/>
      <c r="F96" s="750"/>
      <c r="G96" s="751"/>
      <c r="H96" s="749" t="s">
        <v>197</v>
      </c>
      <c r="I96" s="750"/>
      <c r="J96" s="750"/>
      <c r="K96" s="750"/>
      <c r="L96" s="750"/>
      <c r="M96" s="750"/>
      <c r="N96" s="750"/>
      <c r="O96" s="750"/>
      <c r="P96" s="750"/>
      <c r="Q96" s="750"/>
      <c r="R96" s="750"/>
      <c r="S96" s="751"/>
      <c r="T96" s="155"/>
      <c r="U96" s="155"/>
      <c r="V96" s="155"/>
      <c r="W96" s="157"/>
      <c r="X96" s="157"/>
      <c r="Y96" s="155"/>
      <c r="Z96" s="155"/>
      <c r="AA96" s="156"/>
      <c r="AB96" s="155"/>
      <c r="AC96" s="155"/>
      <c r="AD96" s="156"/>
      <c r="AE96" s="155"/>
      <c r="AF96" s="155"/>
      <c r="AG96" s="155"/>
      <c r="AH96" s="155"/>
      <c r="AI96" s="155"/>
      <c r="AJ96" s="155"/>
    </row>
    <row r="97" spans="1:36" ht="12" customHeight="1" x14ac:dyDescent="0.15">
      <c r="A97" s="248"/>
      <c r="B97" s="155"/>
      <c r="C97" s="159">
        <v>5</v>
      </c>
      <c r="D97" s="749" t="s">
        <v>196</v>
      </c>
      <c r="E97" s="750"/>
      <c r="F97" s="750"/>
      <c r="G97" s="751"/>
      <c r="H97" s="749" t="s">
        <v>195</v>
      </c>
      <c r="I97" s="750"/>
      <c r="J97" s="750"/>
      <c r="K97" s="750"/>
      <c r="L97" s="750"/>
      <c r="M97" s="750"/>
      <c r="N97" s="750"/>
      <c r="O97" s="750"/>
      <c r="P97" s="750"/>
      <c r="Q97" s="750"/>
      <c r="R97" s="750"/>
      <c r="S97" s="751"/>
      <c r="T97" s="155"/>
      <c r="U97" s="155"/>
      <c r="V97" s="155"/>
      <c r="W97" s="157"/>
      <c r="X97" s="157"/>
      <c r="Y97" s="155"/>
      <c r="Z97" s="155"/>
      <c r="AA97" s="156"/>
      <c r="AB97" s="155"/>
      <c r="AC97" s="155"/>
      <c r="AD97" s="156"/>
      <c r="AE97" s="155"/>
      <c r="AF97" s="155"/>
      <c r="AG97" s="155"/>
      <c r="AH97" s="155"/>
      <c r="AI97" s="155"/>
      <c r="AJ97" s="155"/>
    </row>
    <row r="98" spans="1:36" ht="12" customHeight="1" x14ac:dyDescent="0.15">
      <c r="A98" s="248"/>
      <c r="B98" s="155"/>
      <c r="C98" s="159">
        <v>6</v>
      </c>
      <c r="D98" s="749" t="s">
        <v>194</v>
      </c>
      <c r="E98" s="750"/>
      <c r="F98" s="750"/>
      <c r="G98" s="751"/>
      <c r="H98" s="749" t="s">
        <v>193</v>
      </c>
      <c r="I98" s="750"/>
      <c r="J98" s="750"/>
      <c r="K98" s="750"/>
      <c r="L98" s="750"/>
      <c r="M98" s="750"/>
      <c r="N98" s="750"/>
      <c r="O98" s="750"/>
      <c r="P98" s="750"/>
      <c r="Q98" s="750"/>
      <c r="R98" s="750"/>
      <c r="S98" s="751"/>
      <c r="T98" s="155"/>
      <c r="U98" s="155"/>
      <c r="V98" s="155"/>
      <c r="W98" s="157"/>
      <c r="X98" s="157"/>
      <c r="Y98" s="155"/>
      <c r="Z98" s="155"/>
      <c r="AA98" s="156"/>
      <c r="AB98" s="155"/>
      <c r="AC98" s="155"/>
      <c r="AD98" s="156"/>
      <c r="AE98" s="155"/>
      <c r="AF98" s="155"/>
      <c r="AG98" s="155"/>
      <c r="AH98" s="155"/>
      <c r="AI98" s="155"/>
      <c r="AJ98" s="155"/>
    </row>
    <row r="99" spans="1:36" ht="12" customHeight="1" x14ac:dyDescent="0.15">
      <c r="A99" s="248"/>
      <c r="B99" s="155"/>
      <c r="C99" s="158">
        <v>7</v>
      </c>
      <c r="D99" s="749" t="s">
        <v>192</v>
      </c>
      <c r="E99" s="750"/>
      <c r="F99" s="750"/>
      <c r="G99" s="751"/>
      <c r="H99" s="749" t="s">
        <v>191</v>
      </c>
      <c r="I99" s="750"/>
      <c r="J99" s="750"/>
      <c r="K99" s="750"/>
      <c r="L99" s="750"/>
      <c r="M99" s="750"/>
      <c r="N99" s="750"/>
      <c r="O99" s="750"/>
      <c r="P99" s="750"/>
      <c r="Q99" s="750"/>
      <c r="R99" s="750"/>
      <c r="S99" s="751"/>
      <c r="T99" s="155"/>
      <c r="U99" s="155"/>
      <c r="V99" s="155"/>
      <c r="W99" s="157"/>
      <c r="X99" s="157"/>
      <c r="Y99" s="155"/>
      <c r="Z99" s="155"/>
      <c r="AA99" s="156"/>
      <c r="AB99" s="155"/>
      <c r="AC99" s="155"/>
      <c r="AD99" s="156"/>
      <c r="AE99" s="155"/>
      <c r="AF99" s="155"/>
      <c r="AG99" s="155"/>
      <c r="AH99" s="155"/>
      <c r="AI99" s="155"/>
      <c r="AJ99" s="155"/>
    </row>
    <row r="100" spans="1:36" x14ac:dyDescent="0.15">
      <c r="A100" s="248"/>
      <c r="B100" s="155"/>
      <c r="C100" s="158">
        <v>8</v>
      </c>
      <c r="D100" s="749" t="s">
        <v>190</v>
      </c>
      <c r="E100" s="750"/>
      <c r="F100" s="750"/>
      <c r="G100" s="751"/>
      <c r="H100" s="749" t="s">
        <v>189</v>
      </c>
      <c r="I100" s="750"/>
      <c r="J100" s="750"/>
      <c r="K100" s="750"/>
      <c r="L100" s="750"/>
      <c r="M100" s="750"/>
      <c r="N100" s="750"/>
      <c r="O100" s="750"/>
      <c r="P100" s="750"/>
      <c r="Q100" s="750"/>
      <c r="R100" s="750"/>
      <c r="S100" s="751"/>
      <c r="T100" s="155"/>
      <c r="U100" s="155"/>
      <c r="V100" s="155"/>
      <c r="W100" s="157"/>
      <c r="X100" s="157"/>
      <c r="Y100" s="155"/>
      <c r="Z100" s="155"/>
      <c r="AA100" s="156"/>
      <c r="AB100" s="155"/>
      <c r="AC100" s="155"/>
      <c r="AD100" s="156"/>
      <c r="AE100" s="155"/>
      <c r="AF100" s="155"/>
      <c r="AG100" s="155"/>
      <c r="AH100" s="155"/>
      <c r="AI100" s="155"/>
      <c r="AJ100" s="155"/>
    </row>
    <row r="101" spans="1:36" x14ac:dyDescent="0.15">
      <c r="T101" s="154"/>
      <c r="U101" s="154"/>
      <c r="V101" s="154"/>
    </row>
    <row r="102" spans="1:36" x14ac:dyDescent="0.15">
      <c r="T102" s="154"/>
      <c r="U102" s="154"/>
      <c r="V102" s="154"/>
    </row>
    <row r="103" spans="1:36" x14ac:dyDescent="0.15">
      <c r="T103" s="154"/>
      <c r="U103" s="154"/>
      <c r="V103" s="154"/>
    </row>
    <row r="104" spans="1:36" x14ac:dyDescent="0.15">
      <c r="S104" s="151"/>
    </row>
    <row r="105" spans="1:36" x14ac:dyDescent="0.15">
      <c r="S105" s="151"/>
    </row>
    <row r="106" spans="1:36" x14ac:dyDescent="0.15">
      <c r="S106" s="151"/>
    </row>
    <row r="107" spans="1:36" x14ac:dyDescent="0.15">
      <c r="S107" s="151"/>
    </row>
    <row r="108" spans="1:36" x14ac:dyDescent="0.15">
      <c r="S108" s="151"/>
    </row>
    <row r="109" spans="1:36" x14ac:dyDescent="0.15">
      <c r="S109" s="151"/>
    </row>
    <row r="110" spans="1:36" x14ac:dyDescent="0.15">
      <c r="S110" s="151"/>
    </row>
    <row r="111" spans="1:36" x14ac:dyDescent="0.15">
      <c r="S111" s="151"/>
    </row>
    <row r="112" spans="1:36" x14ac:dyDescent="0.15">
      <c r="S112" s="151"/>
    </row>
  </sheetData>
  <sheetProtection formatCells="0" formatColumns="0" formatRows="0" autoFilter="0"/>
  <autoFilter ref="B7:AI70" xr:uid="{00000000-0009-0000-0000-000005000000}"/>
  <mergeCells count="381">
    <mergeCell ref="K8:K10"/>
    <mergeCell ref="B15:B17"/>
    <mergeCell ref="E15:E17"/>
    <mergeCell ref="N15:N17"/>
    <mergeCell ref="O15:O17"/>
    <mergeCell ref="P15:P17"/>
    <mergeCell ref="K15:K17"/>
    <mergeCell ref="L15:L17"/>
    <mergeCell ref="M15:M17"/>
    <mergeCell ref="F11:F14"/>
    <mergeCell ref="H15:H17"/>
    <mergeCell ref="I15:I17"/>
    <mergeCell ref="J15:J17"/>
    <mergeCell ref="G11:G14"/>
    <mergeCell ref="B11:B14"/>
    <mergeCell ref="E11:E14"/>
    <mergeCell ref="N11:N14"/>
    <mergeCell ref="O11:O14"/>
    <mergeCell ref="P11:P14"/>
    <mergeCell ref="K11:K14"/>
    <mergeCell ref="L11:L14"/>
    <mergeCell ref="M11:M14"/>
    <mergeCell ref="H11:H14"/>
    <mergeCell ref="I11:I14"/>
    <mergeCell ref="Q18:Q20"/>
    <mergeCell ref="F18:F20"/>
    <mergeCell ref="G18:G20"/>
    <mergeCell ref="H18:H20"/>
    <mergeCell ref="I18:I20"/>
    <mergeCell ref="V6:AI6"/>
    <mergeCell ref="B8:B10"/>
    <mergeCell ref="E8:E10"/>
    <mergeCell ref="N8:N10"/>
    <mergeCell ref="O8:O10"/>
    <mergeCell ref="P8:P10"/>
    <mergeCell ref="F8:F10"/>
    <mergeCell ref="G8:G10"/>
    <mergeCell ref="H8:H10"/>
    <mergeCell ref="I8:I10"/>
    <mergeCell ref="K6:M6"/>
    <mergeCell ref="Q8:Q10"/>
    <mergeCell ref="R8:R10"/>
    <mergeCell ref="N6:S6"/>
    <mergeCell ref="J8:J10"/>
    <mergeCell ref="L8:L10"/>
    <mergeCell ref="M8:M10"/>
    <mergeCell ref="C6:D6"/>
    <mergeCell ref="E6:J6"/>
    <mergeCell ref="J11:J14"/>
    <mergeCell ref="B18:B20"/>
    <mergeCell ref="E18:E20"/>
    <mergeCell ref="N18:N20"/>
    <mergeCell ref="O18:O20"/>
    <mergeCell ref="P18:P20"/>
    <mergeCell ref="K18:K20"/>
    <mergeCell ref="L18:L20"/>
    <mergeCell ref="M18:M20"/>
    <mergeCell ref="I30:I32"/>
    <mergeCell ref="B30:B32"/>
    <mergeCell ref="E30:E32"/>
    <mergeCell ref="Q11:Q14"/>
    <mergeCell ref="Q15:Q17"/>
    <mergeCell ref="R15:R17"/>
    <mergeCell ref="R18:R20"/>
    <mergeCell ref="F15:F17"/>
    <mergeCell ref="G15:G17"/>
    <mergeCell ref="R11:R14"/>
    <mergeCell ref="B21:B25"/>
    <mergeCell ref="E21:E25"/>
    <mergeCell ref="N21:N25"/>
    <mergeCell ref="O21:O25"/>
    <mergeCell ref="P21:P25"/>
    <mergeCell ref="K21:K25"/>
    <mergeCell ref="L21:L25"/>
    <mergeCell ref="M21:M25"/>
    <mergeCell ref="J18:J20"/>
    <mergeCell ref="F21:F25"/>
    <mergeCell ref="G21:G25"/>
    <mergeCell ref="H21:H25"/>
    <mergeCell ref="I21:I25"/>
    <mergeCell ref="J21:J25"/>
    <mergeCell ref="L28:L29"/>
    <mergeCell ref="M28:M29"/>
    <mergeCell ref="B26:B27"/>
    <mergeCell ref="E26:E27"/>
    <mergeCell ref="N26:N27"/>
    <mergeCell ref="O26:O27"/>
    <mergeCell ref="P26:P27"/>
    <mergeCell ref="K26:K27"/>
    <mergeCell ref="L26:L27"/>
    <mergeCell ref="M26:M27"/>
    <mergeCell ref="K28:K29"/>
    <mergeCell ref="N28:N29"/>
    <mergeCell ref="O28:O29"/>
    <mergeCell ref="B28:B29"/>
    <mergeCell ref="E28:E29"/>
    <mergeCell ref="F28:F29"/>
    <mergeCell ref="Q26:Q27"/>
    <mergeCell ref="F26:F27"/>
    <mergeCell ref="G26:G27"/>
    <mergeCell ref="H26:H27"/>
    <mergeCell ref="I26:I27"/>
    <mergeCell ref="J26:J27"/>
    <mergeCell ref="R30:R32"/>
    <mergeCell ref="B33:B34"/>
    <mergeCell ref="E33:E34"/>
    <mergeCell ref="N33:N34"/>
    <mergeCell ref="O33:O34"/>
    <mergeCell ref="P33:P34"/>
    <mergeCell ref="K33:K34"/>
    <mergeCell ref="L33:L34"/>
    <mergeCell ref="M33:M34"/>
    <mergeCell ref="F30:F32"/>
    <mergeCell ref="R33:R34"/>
    <mergeCell ref="P28:P29"/>
    <mergeCell ref="Q28:Q29"/>
    <mergeCell ref="R28:R29"/>
    <mergeCell ref="G28:G29"/>
    <mergeCell ref="H28:H29"/>
    <mergeCell ref="I28:I29"/>
    <mergeCell ref="J28:J29"/>
    <mergeCell ref="Q30:Q32"/>
    <mergeCell ref="K35:K37"/>
    <mergeCell ref="L35:L37"/>
    <mergeCell ref="M35:M37"/>
    <mergeCell ref="G30:G32"/>
    <mergeCell ref="F35:F37"/>
    <mergeCell ref="G35:G37"/>
    <mergeCell ref="I35:I37"/>
    <mergeCell ref="J35:J37"/>
    <mergeCell ref="Q33:Q34"/>
    <mergeCell ref="Q35:Q37"/>
    <mergeCell ref="F33:F34"/>
    <mergeCell ref="G33:G34"/>
    <mergeCell ref="H33:H34"/>
    <mergeCell ref="I33:I34"/>
    <mergeCell ref="J33:J34"/>
    <mergeCell ref="N30:N32"/>
    <mergeCell ref="O30:O32"/>
    <mergeCell ref="P30:P32"/>
    <mergeCell ref="K30:K32"/>
    <mergeCell ref="L30:L32"/>
    <mergeCell ref="M30:M32"/>
    <mergeCell ref="J30:J32"/>
    <mergeCell ref="H30:H32"/>
    <mergeCell ref="R35:R37"/>
    <mergeCell ref="B38:B39"/>
    <mergeCell ref="E38:E39"/>
    <mergeCell ref="N38:N39"/>
    <mergeCell ref="O38:O39"/>
    <mergeCell ref="P38:P39"/>
    <mergeCell ref="K38:K39"/>
    <mergeCell ref="L38:L39"/>
    <mergeCell ref="M38:M39"/>
    <mergeCell ref="Q38:Q39"/>
    <mergeCell ref="R38:R39"/>
    <mergeCell ref="H35:H37"/>
    <mergeCell ref="B35:B37"/>
    <mergeCell ref="E35:E37"/>
    <mergeCell ref="N35:N37"/>
    <mergeCell ref="O35:O37"/>
    <mergeCell ref="J38:J39"/>
    <mergeCell ref="F38:F39"/>
    <mergeCell ref="G38:G39"/>
    <mergeCell ref="H38:H39"/>
    <mergeCell ref="I38:I39"/>
    <mergeCell ref="P35:P37"/>
    <mergeCell ref="B40:B48"/>
    <mergeCell ref="E40:E48"/>
    <mergeCell ref="N40:N48"/>
    <mergeCell ref="O40:O48"/>
    <mergeCell ref="P40:P48"/>
    <mergeCell ref="K40:K48"/>
    <mergeCell ref="L40:L48"/>
    <mergeCell ref="M40:M48"/>
    <mergeCell ref="R40:R48"/>
    <mergeCell ref="Q40:Q48"/>
    <mergeCell ref="H40:H48"/>
    <mergeCell ref="I40:I48"/>
    <mergeCell ref="J40:J48"/>
    <mergeCell ref="F40:F48"/>
    <mergeCell ref="G40:G48"/>
    <mergeCell ref="E49:E51"/>
    <mergeCell ref="N49:N51"/>
    <mergeCell ref="O49:O51"/>
    <mergeCell ref="P49:P51"/>
    <mergeCell ref="K49:K51"/>
    <mergeCell ref="L49:L51"/>
    <mergeCell ref="M49:M51"/>
    <mergeCell ref="B52:B54"/>
    <mergeCell ref="E52:E54"/>
    <mergeCell ref="N52:N54"/>
    <mergeCell ref="O52:O54"/>
    <mergeCell ref="P52:P54"/>
    <mergeCell ref="K52:K54"/>
    <mergeCell ref="L52:L54"/>
    <mergeCell ref="M52:M54"/>
    <mergeCell ref="J52:J54"/>
    <mergeCell ref="F52:F54"/>
    <mergeCell ref="G52:G54"/>
    <mergeCell ref="H52:H54"/>
    <mergeCell ref="I52:I54"/>
    <mergeCell ref="K57:K58"/>
    <mergeCell ref="L57:L58"/>
    <mergeCell ref="M57:M58"/>
    <mergeCell ref="Q57:Q58"/>
    <mergeCell ref="Q49:Q51"/>
    <mergeCell ref="R49:R51"/>
    <mergeCell ref="Q52:Q54"/>
    <mergeCell ref="R52:R54"/>
    <mergeCell ref="B55:B56"/>
    <mergeCell ref="E55:E56"/>
    <mergeCell ref="N55:N56"/>
    <mergeCell ref="O55:O56"/>
    <mergeCell ref="P55:P56"/>
    <mergeCell ref="K55:K56"/>
    <mergeCell ref="L55:L56"/>
    <mergeCell ref="M55:M56"/>
    <mergeCell ref="Q55:Q56"/>
    <mergeCell ref="R55:R56"/>
    <mergeCell ref="F49:F51"/>
    <mergeCell ref="G49:G51"/>
    <mergeCell ref="H49:H51"/>
    <mergeCell ref="I49:I51"/>
    <mergeCell ref="J49:J51"/>
    <mergeCell ref="B49:B51"/>
    <mergeCell ref="R57:R58"/>
    <mergeCell ref="B59:B62"/>
    <mergeCell ref="E59:E62"/>
    <mergeCell ref="N59:N62"/>
    <mergeCell ref="O59:O62"/>
    <mergeCell ref="P59:P62"/>
    <mergeCell ref="K59:K62"/>
    <mergeCell ref="L59:L62"/>
    <mergeCell ref="M59:M62"/>
    <mergeCell ref="Q59:Q62"/>
    <mergeCell ref="R59:R62"/>
    <mergeCell ref="F59:F62"/>
    <mergeCell ref="G59:G62"/>
    <mergeCell ref="H59:H62"/>
    <mergeCell ref="F57:F58"/>
    <mergeCell ref="G57:G58"/>
    <mergeCell ref="H57:H58"/>
    <mergeCell ref="I57:I58"/>
    <mergeCell ref="J57:J58"/>
    <mergeCell ref="B57:B58"/>
    <mergeCell ref="E57:E58"/>
    <mergeCell ref="N57:N58"/>
    <mergeCell ref="O57:O58"/>
    <mergeCell ref="P57:P58"/>
    <mergeCell ref="R63:R64"/>
    <mergeCell ref="B65:B66"/>
    <mergeCell ref="E65:E66"/>
    <mergeCell ref="N65:N66"/>
    <mergeCell ref="O65:O66"/>
    <mergeCell ref="P65:P66"/>
    <mergeCell ref="K65:K66"/>
    <mergeCell ref="L65:L66"/>
    <mergeCell ref="M65:M66"/>
    <mergeCell ref="Q65:Q66"/>
    <mergeCell ref="R65:R66"/>
    <mergeCell ref="B63:B64"/>
    <mergeCell ref="E63:E64"/>
    <mergeCell ref="N63:N64"/>
    <mergeCell ref="O63:O64"/>
    <mergeCell ref="P63:P64"/>
    <mergeCell ref="K63:K64"/>
    <mergeCell ref="L63:L64"/>
    <mergeCell ref="M63:M64"/>
    <mergeCell ref="Q63:Q64"/>
    <mergeCell ref="F65:F66"/>
    <mergeCell ref="G65:G66"/>
    <mergeCell ref="H65:H66"/>
    <mergeCell ref="I65:I66"/>
    <mergeCell ref="B67:B69"/>
    <mergeCell ref="E67:E69"/>
    <mergeCell ref="N67:N69"/>
    <mergeCell ref="O67:O69"/>
    <mergeCell ref="P67:P69"/>
    <mergeCell ref="K67:K69"/>
    <mergeCell ref="L67:L69"/>
    <mergeCell ref="M67:M69"/>
    <mergeCell ref="Q67:Q69"/>
    <mergeCell ref="R67:R69"/>
    <mergeCell ref="F67:F69"/>
    <mergeCell ref="G67:G69"/>
    <mergeCell ref="H67:H69"/>
    <mergeCell ref="I67:I69"/>
    <mergeCell ref="J67:J69"/>
    <mergeCell ref="D92:G92"/>
    <mergeCell ref="H92:S92"/>
    <mergeCell ref="H93:S93"/>
    <mergeCell ref="I75:K75"/>
    <mergeCell ref="I76:K76"/>
    <mergeCell ref="I77:K77"/>
    <mergeCell ref="I78:K78"/>
    <mergeCell ref="C73:E73"/>
    <mergeCell ref="C74:E74"/>
    <mergeCell ref="F73:H73"/>
    <mergeCell ref="F74:H74"/>
    <mergeCell ref="I73:K73"/>
    <mergeCell ref="I74:K74"/>
    <mergeCell ref="B70:M70"/>
    <mergeCell ref="C72:H72"/>
    <mergeCell ref="I72:L72"/>
    <mergeCell ref="N73:O73"/>
    <mergeCell ref="O74:O75"/>
    <mergeCell ref="H94:S94"/>
    <mergeCell ref="H95:S95"/>
    <mergeCell ref="H96:S96"/>
    <mergeCell ref="H97:S97"/>
    <mergeCell ref="H98:S98"/>
    <mergeCell ref="C81:D81"/>
    <mergeCell ref="E81:F81"/>
    <mergeCell ref="G81:I81"/>
    <mergeCell ref="J81:L81"/>
    <mergeCell ref="D93:G93"/>
    <mergeCell ref="D94:G94"/>
    <mergeCell ref="D95:G95"/>
    <mergeCell ref="D96:G96"/>
    <mergeCell ref="D99:G99"/>
    <mergeCell ref="D100:G100"/>
    <mergeCell ref="H99:S99"/>
    <mergeCell ref="H100:S100"/>
    <mergeCell ref="D97:G97"/>
    <mergeCell ref="D98:G98"/>
    <mergeCell ref="C75:E75"/>
    <mergeCell ref="C78:E78"/>
    <mergeCell ref="F75:H75"/>
    <mergeCell ref="F78:H78"/>
    <mergeCell ref="C76:E76"/>
    <mergeCell ref="F76:H76"/>
    <mergeCell ref="C77:E77"/>
    <mergeCell ref="F77:H77"/>
    <mergeCell ref="Q74:R75"/>
    <mergeCell ref="Q76:R77"/>
    <mergeCell ref="Q78:R79"/>
    <mergeCell ref="Q80:R81"/>
    <mergeCell ref="Q84:R85"/>
    <mergeCell ref="N74:N77"/>
    <mergeCell ref="P80:P81"/>
    <mergeCell ref="P84:P85"/>
    <mergeCell ref="P76:P77"/>
    <mergeCell ref="P78:P79"/>
    <mergeCell ref="J65:J66"/>
    <mergeCell ref="F55:F56"/>
    <mergeCell ref="G55:G56"/>
    <mergeCell ref="H55:H56"/>
    <mergeCell ref="I55:I56"/>
    <mergeCell ref="J55:J56"/>
    <mergeCell ref="J59:J62"/>
    <mergeCell ref="F63:F64"/>
    <mergeCell ref="G63:G64"/>
    <mergeCell ref="H63:H64"/>
    <mergeCell ref="I63:I64"/>
    <mergeCell ref="J63:J64"/>
    <mergeCell ref="I59:I62"/>
    <mergeCell ref="Q21:Q25"/>
    <mergeCell ref="R21:R25"/>
    <mergeCell ref="R26:R27"/>
    <mergeCell ref="B3:S3"/>
    <mergeCell ref="B5:E5"/>
    <mergeCell ref="F5:Q5"/>
    <mergeCell ref="V5:AI5"/>
    <mergeCell ref="O76:O77"/>
    <mergeCell ref="G80:I80"/>
    <mergeCell ref="C80:D80"/>
    <mergeCell ref="N78:N85"/>
    <mergeCell ref="O78:O79"/>
    <mergeCell ref="O80:O81"/>
    <mergeCell ref="O84:O85"/>
    <mergeCell ref="S74:S75"/>
    <mergeCell ref="S76:S77"/>
    <mergeCell ref="S78:S79"/>
    <mergeCell ref="S80:S81"/>
    <mergeCell ref="S84:S85"/>
    <mergeCell ref="O82:O83"/>
    <mergeCell ref="P82:P83"/>
    <mergeCell ref="Q82:R83"/>
    <mergeCell ref="S82:S83"/>
    <mergeCell ref="P74:P75"/>
  </mergeCells>
  <phoneticPr fontId="3"/>
  <conditionalFormatting sqref="K8 B70 M8 K11 K15 K18:K19 K21:K24 K26 K30 K33 K35 K38 K40 K49 K52:K53 K55 K57 K59 K63 K65 K67 M11 M15 M18:M19 M21:M24 M26 M30 M33 M35 M38 M40 M49 M52:M53 M55 M57 M59 M63 M65 M67">
    <cfRule type="containsErrors" dxfId="7" priority="4">
      <formula>ISERROR(B8)</formula>
    </cfRule>
  </conditionalFormatting>
  <conditionalFormatting sqref="L8 L11 L15 L18:L19 L21:L24 L26 L30 L33 L35 L38 L40 L49 L52:L53 L55 L57 L59 L63 L65 L67">
    <cfRule type="containsErrors" dxfId="6" priority="3">
      <formula>ISERROR(L8)</formula>
    </cfRule>
  </conditionalFormatting>
  <conditionalFormatting sqref="K28 M28">
    <cfRule type="containsErrors" dxfId="5" priority="2">
      <formula>ISERROR(K28)</formula>
    </cfRule>
  </conditionalFormatting>
  <conditionalFormatting sqref="L28">
    <cfRule type="containsErrors" dxfId="4" priority="1">
      <formula>ISERROR(L28)</formula>
    </cfRule>
  </conditionalFormatting>
  <dataValidations count="8">
    <dataValidation type="list" errorStyle="warning" allowBlank="1" showInputMessage="1" sqref="AF8:AF69 AI8:AI69" xr:uid="{00000000-0002-0000-0500-000000000000}">
      <formula1>"人,時間,回,日,台,本,m,箇所"</formula1>
    </dataValidation>
    <dataValidation type="list" errorStyle="warning" allowBlank="1" showInputMessage="1" sqref="AC8:AC69" xr:uid="{00000000-0002-0000-0500-000001000000}">
      <formula1>"人,時間,回,日,台,m,箇所"</formula1>
    </dataValidation>
    <dataValidation type="list" errorStyle="warning" allowBlank="1" showInputMessage="1" sqref="AG8:AG69 AD8:AD69 AA8:AA69" xr:uid="{00000000-0002-0000-0500-000002000000}">
      <formula1>"×"</formula1>
    </dataValidation>
    <dataValidation type="list" errorStyle="warning" allowBlank="1" showInputMessage="1" sqref="Z8:Z69" xr:uid="{00000000-0002-0000-0500-000003000000}">
      <formula1>"円"</formula1>
    </dataValidation>
    <dataValidation type="list" errorStyle="warning" allowBlank="1" showInputMessage="1" sqref="W8:W69" xr:uid="{00000000-0002-0000-0500-000004000000}">
      <formula1>"日当,購入・ﾘｰｽ費,外注費,その他"</formula1>
    </dataValidation>
    <dataValidation type="list" errorStyle="warning" allowBlank="1" showInputMessage="1" sqref="D8:D69" xr:uid="{00000000-0002-0000-0500-000005000000}">
      <formula1>"上旬,中旬,下旬"</formula1>
    </dataValidation>
    <dataValidation type="list" errorStyle="warning" allowBlank="1" showInputMessage="1" sqref="C8:C69" xr:uid="{00000000-0002-0000-0500-000006000000}">
      <formula1>"4月,5月,6月,7月,8月,9月,10月,11月,12月,1月,2月,3月"</formula1>
    </dataValidation>
    <dataValidation type="list" allowBlank="1" showInputMessage="1" showErrorMessage="1" sqref="R5" xr:uid="{00000000-0002-0000-0500-000007000000}">
      <formula1>"　,（案）"</formula1>
    </dataValidation>
  </dataValidations>
  <printOptions horizontalCentered="1"/>
  <pageMargins left="0.39370078740157483" right="0.39370078740157483" top="0.59055118110236227" bottom="0.59055118110236227" header="0" footer="0"/>
  <pageSetup paperSize="9" scale="80" fitToHeight="0" orientation="landscape"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sheetPr>
  <dimension ref="A1:AK62"/>
  <sheetViews>
    <sheetView topLeftCell="E1" zoomScaleNormal="100" zoomScaleSheetLayoutView="85" workbookViewId="0">
      <pane ySplit="7" topLeftCell="A8" activePane="bottomLeft" state="frozen"/>
      <selection activeCell="V30" sqref="V30"/>
      <selection pane="bottomLeft" activeCell="M36" sqref="M36"/>
    </sheetView>
  </sheetViews>
  <sheetFormatPr defaultRowHeight="12" x14ac:dyDescent="0.15"/>
  <cols>
    <col min="1" max="1" width="2.375" style="249" customWidth="1"/>
    <col min="2" max="2" width="2.75" style="151" customWidth="1"/>
    <col min="3" max="4" width="5.125" style="151" customWidth="1"/>
    <col min="5" max="10" width="2.875" style="151" customWidth="1"/>
    <col min="11" max="11" width="8.125" style="151" customWidth="1"/>
    <col min="12" max="12" width="10" style="151" customWidth="1"/>
    <col min="13" max="13" width="19.75" style="151" customWidth="1"/>
    <col min="14" max="15" width="9" style="151" customWidth="1"/>
    <col min="16" max="16" width="10" style="151" customWidth="1"/>
    <col min="17" max="17" width="9" style="151" customWidth="1"/>
    <col min="18" max="18" width="10.625" style="151" customWidth="1"/>
    <col min="19" max="19" width="41.625" style="154" customWidth="1"/>
    <col min="20" max="20" width="2" style="151" customWidth="1"/>
    <col min="21" max="21" width="1.875" style="151" customWidth="1"/>
    <col min="22" max="22" width="10.375" style="151" customWidth="1"/>
    <col min="23" max="23" width="10.375" style="153" customWidth="1"/>
    <col min="24" max="24" width="36.875" style="153" customWidth="1"/>
    <col min="25" max="25" width="10" style="151" bestFit="1" customWidth="1"/>
    <col min="26" max="26" width="3.625" style="151" customWidth="1"/>
    <col min="27" max="27" width="3.125" style="152" bestFit="1" customWidth="1"/>
    <col min="28" max="28" width="6.5" style="151" bestFit="1" customWidth="1"/>
    <col min="29" max="29" width="4.75" style="151" bestFit="1" customWidth="1"/>
    <col min="30" max="30" width="3.125" style="152" customWidth="1"/>
    <col min="31" max="32" width="4.75" style="151" bestFit="1" customWidth="1"/>
    <col min="33" max="33" width="3.125" style="151" customWidth="1"/>
    <col min="34" max="34" width="4.75" style="151" bestFit="1" customWidth="1"/>
    <col min="35" max="35" width="3.125" style="151" bestFit="1" customWidth="1"/>
    <col min="36" max="36" width="8.625" style="151" customWidth="1"/>
    <col min="37" max="37" width="9" style="151"/>
    <col min="38" max="39" width="3.625" style="151" customWidth="1"/>
    <col min="40" max="48" width="14.25" style="151" customWidth="1"/>
    <col min="49" max="49" width="53.25" style="151" customWidth="1"/>
    <col min="50" max="50" width="50.625" style="151" customWidth="1"/>
    <col min="51" max="51" width="45.125" style="151" customWidth="1"/>
    <col min="52" max="52" width="38.375" style="151" customWidth="1"/>
    <col min="53" max="54" width="45.125" style="151" customWidth="1"/>
    <col min="55" max="55" width="50.625" style="151" customWidth="1"/>
    <col min="56" max="56" width="49.25" style="151" customWidth="1"/>
    <col min="57" max="58" width="57.375" style="151" customWidth="1"/>
    <col min="59" max="59" width="54.5" style="151" customWidth="1"/>
    <col min="60" max="60" width="42.5" style="151" customWidth="1"/>
    <col min="61" max="61" width="12.75" style="151" customWidth="1"/>
    <col min="62" max="16384" width="9" style="151"/>
  </cols>
  <sheetData>
    <row r="1" spans="1:36" ht="14.25" customHeight="1" x14ac:dyDescent="0.15">
      <c r="A1" s="230"/>
      <c r="B1" s="248"/>
      <c r="C1" s="246" t="s">
        <v>316</v>
      </c>
      <c r="D1" s="248"/>
      <c r="E1" s="248"/>
      <c r="F1" s="248"/>
      <c r="G1" s="248"/>
      <c r="H1" s="248"/>
      <c r="I1" s="248"/>
      <c r="J1" s="248"/>
      <c r="K1" s="248"/>
      <c r="L1" s="248"/>
      <c r="M1" s="248"/>
      <c r="N1" s="248"/>
      <c r="O1" s="248"/>
      <c r="P1" s="248"/>
      <c r="Q1" s="248"/>
      <c r="R1" s="248"/>
      <c r="S1" s="248"/>
      <c r="T1" s="248"/>
      <c r="U1" s="248"/>
      <c r="V1" s="247"/>
      <c r="W1" s="248"/>
      <c r="X1" s="248"/>
      <c r="Y1" s="248"/>
      <c r="Z1" s="248"/>
      <c r="AA1" s="248"/>
      <c r="AB1" s="248"/>
      <c r="AC1" s="248"/>
      <c r="AD1" s="248"/>
      <c r="AE1" s="248"/>
      <c r="AF1" s="248"/>
      <c r="AG1" s="248"/>
      <c r="AH1" s="248"/>
      <c r="AI1" s="248"/>
      <c r="AJ1" s="248"/>
    </row>
    <row r="2" spans="1:36" x14ac:dyDescent="0.15">
      <c r="A2" s="230"/>
      <c r="B2" s="248"/>
      <c r="C2" s="248"/>
      <c r="D2" s="248"/>
      <c r="E2" s="248"/>
      <c r="F2" s="248"/>
      <c r="G2" s="248"/>
      <c r="H2" s="248"/>
      <c r="I2" s="248"/>
      <c r="J2" s="248"/>
      <c r="K2" s="248"/>
      <c r="L2" s="248"/>
      <c r="M2" s="248"/>
      <c r="N2" s="248"/>
      <c r="O2" s="248"/>
      <c r="P2" s="248"/>
      <c r="Q2" s="248"/>
      <c r="R2" s="248"/>
      <c r="S2" s="248"/>
      <c r="T2" s="248"/>
      <c r="U2" s="248"/>
      <c r="V2" s="247"/>
      <c r="W2" s="248"/>
      <c r="X2" s="248"/>
      <c r="Y2" s="248"/>
      <c r="Z2" s="248"/>
      <c r="AA2" s="248"/>
      <c r="AB2" s="248"/>
      <c r="AC2" s="248"/>
      <c r="AD2" s="248"/>
      <c r="AE2" s="248"/>
      <c r="AF2" s="248"/>
      <c r="AG2" s="248"/>
      <c r="AH2" s="248"/>
      <c r="AI2" s="248"/>
      <c r="AJ2" s="248"/>
    </row>
    <row r="3" spans="1:36" ht="14.25" customHeight="1" x14ac:dyDescent="0.15">
      <c r="A3" s="230"/>
      <c r="B3" s="806" t="s">
        <v>544</v>
      </c>
      <c r="C3" s="806"/>
      <c r="D3" s="806"/>
      <c r="E3" s="806"/>
      <c r="F3" s="806"/>
      <c r="G3" s="806"/>
      <c r="H3" s="806"/>
      <c r="I3" s="806"/>
      <c r="J3" s="806"/>
      <c r="K3" s="806"/>
      <c r="L3" s="806"/>
      <c r="M3" s="806"/>
      <c r="N3" s="806"/>
      <c r="O3" s="806"/>
      <c r="P3" s="806"/>
      <c r="Q3" s="806"/>
      <c r="R3" s="806"/>
      <c r="S3" s="806"/>
      <c r="T3" s="155"/>
      <c r="U3" s="155"/>
      <c r="V3" s="247"/>
      <c r="W3" s="155"/>
      <c r="X3" s="157"/>
      <c r="Y3" s="155"/>
      <c r="Z3" s="155"/>
      <c r="AA3" s="156"/>
      <c r="AB3" s="155"/>
      <c r="AC3" s="155"/>
      <c r="AD3" s="156"/>
      <c r="AE3" s="155"/>
      <c r="AF3" s="155"/>
      <c r="AG3" s="155"/>
      <c r="AH3" s="155"/>
      <c r="AI3" s="155"/>
      <c r="AJ3" s="155"/>
    </row>
    <row r="4" spans="1:36" ht="14.25" customHeight="1" x14ac:dyDescent="0.15">
      <c r="A4" s="230"/>
      <c r="B4" s="155"/>
      <c r="C4" s="155"/>
      <c r="D4" s="155"/>
      <c r="E4" s="155"/>
      <c r="F4" s="155"/>
      <c r="G4" s="155"/>
      <c r="H4" s="155"/>
      <c r="I4" s="155"/>
      <c r="J4" s="155"/>
      <c r="K4" s="155"/>
      <c r="L4" s="155"/>
      <c r="M4" s="155"/>
      <c r="N4" s="155"/>
      <c r="O4" s="155"/>
      <c r="P4" s="155"/>
      <c r="Q4" s="155"/>
      <c r="R4" s="155"/>
      <c r="S4" s="155"/>
      <c r="T4" s="155"/>
      <c r="U4" s="155"/>
      <c r="V4" s="247"/>
      <c r="W4" s="244"/>
      <c r="X4" s="157"/>
      <c r="Y4" s="155"/>
      <c r="Z4" s="155"/>
      <c r="AA4" s="156"/>
      <c r="AB4" s="155"/>
      <c r="AC4" s="155"/>
      <c r="AD4" s="156"/>
      <c r="AE4" s="155"/>
      <c r="AF4" s="155"/>
      <c r="AG4" s="155"/>
      <c r="AH4" s="155"/>
      <c r="AI4" s="155"/>
      <c r="AJ4" s="155"/>
    </row>
    <row r="5" spans="1:36" ht="19.5" customHeight="1" x14ac:dyDescent="0.15">
      <c r="A5" s="230"/>
      <c r="B5" s="728" t="str">
        <f>基礎データ!D9&amp;基礎データ!E9&amp;基礎データ!F9</f>
        <v>令和△年度</v>
      </c>
      <c r="C5" s="728"/>
      <c r="D5" s="728"/>
      <c r="E5" s="728"/>
      <c r="F5" s="729" t="s">
        <v>550</v>
      </c>
      <c r="G5" s="729"/>
      <c r="H5" s="729"/>
      <c r="I5" s="729"/>
      <c r="J5" s="729"/>
      <c r="K5" s="729"/>
      <c r="L5" s="729"/>
      <c r="M5" s="729"/>
      <c r="N5" s="729"/>
      <c r="O5" s="729"/>
      <c r="P5" s="729"/>
      <c r="Q5" s="729"/>
      <c r="R5" s="411" t="s">
        <v>549</v>
      </c>
      <c r="S5" s="245" t="str">
        <f>基礎データ!D12</f>
        <v>○○○○活動組織</v>
      </c>
      <c r="T5" s="155"/>
      <c r="U5" s="155"/>
      <c r="V5" s="730" t="s">
        <v>561</v>
      </c>
      <c r="W5" s="730"/>
      <c r="X5" s="730"/>
      <c r="Y5" s="730"/>
      <c r="Z5" s="730"/>
      <c r="AA5" s="730"/>
      <c r="AB5" s="730"/>
      <c r="AC5" s="730"/>
      <c r="AD5" s="730"/>
      <c r="AE5" s="730"/>
      <c r="AF5" s="730"/>
      <c r="AG5" s="730"/>
      <c r="AH5" s="730"/>
      <c r="AI5" s="730"/>
      <c r="AJ5" s="155"/>
    </row>
    <row r="6" spans="1:36" s="241" customFormat="1" ht="12" customHeight="1" x14ac:dyDescent="0.15">
      <c r="A6" s="230"/>
      <c r="B6" s="243"/>
      <c r="C6" s="790" t="s">
        <v>331</v>
      </c>
      <c r="D6" s="791"/>
      <c r="E6" s="792" t="s">
        <v>314</v>
      </c>
      <c r="F6" s="793"/>
      <c r="G6" s="793"/>
      <c r="H6" s="793"/>
      <c r="I6" s="793"/>
      <c r="J6" s="794"/>
      <c r="K6" s="784" t="s">
        <v>313</v>
      </c>
      <c r="L6" s="785"/>
      <c r="M6" s="786"/>
      <c r="N6" s="787" t="s">
        <v>312</v>
      </c>
      <c r="O6" s="788"/>
      <c r="P6" s="788"/>
      <c r="Q6" s="788"/>
      <c r="R6" s="788"/>
      <c r="S6" s="789"/>
      <c r="T6" s="420"/>
      <c r="U6" s="242"/>
      <c r="V6" s="780"/>
      <c r="W6" s="781"/>
      <c r="X6" s="781"/>
      <c r="Y6" s="781"/>
      <c r="Z6" s="781"/>
      <c r="AA6" s="781"/>
      <c r="AB6" s="781"/>
      <c r="AC6" s="781"/>
      <c r="AD6" s="781"/>
      <c r="AE6" s="781"/>
      <c r="AF6" s="781"/>
      <c r="AG6" s="781"/>
      <c r="AH6" s="781"/>
      <c r="AI6" s="782"/>
      <c r="AJ6" s="242"/>
    </row>
    <row r="7" spans="1:36" ht="12" customHeight="1" thickBot="1" x14ac:dyDescent="0.2">
      <c r="A7" s="418"/>
      <c r="B7" s="240"/>
      <c r="C7" s="239"/>
      <c r="D7" s="238"/>
      <c r="E7" s="237"/>
      <c r="F7" s="237"/>
      <c r="G7" s="237"/>
      <c r="H7" s="237"/>
      <c r="I7" s="237"/>
      <c r="J7" s="237"/>
      <c r="K7" s="235" t="s">
        <v>311</v>
      </c>
      <c r="L7" s="236" t="s">
        <v>47</v>
      </c>
      <c r="M7" s="235" t="s">
        <v>83</v>
      </c>
      <c r="N7" s="234" t="s">
        <v>198</v>
      </c>
      <c r="O7" s="233" t="s">
        <v>310</v>
      </c>
      <c r="P7" s="232" t="s">
        <v>330</v>
      </c>
      <c r="Q7" s="232" t="s">
        <v>308</v>
      </c>
      <c r="R7" s="232" t="s">
        <v>122</v>
      </c>
      <c r="S7" s="231" t="s">
        <v>307</v>
      </c>
      <c r="T7" s="421"/>
      <c r="U7" s="230"/>
      <c r="V7" s="226" t="s">
        <v>306</v>
      </c>
      <c r="W7" s="229" t="s">
        <v>305</v>
      </c>
      <c r="X7" s="228" t="s">
        <v>329</v>
      </c>
      <c r="Y7" s="225" t="s">
        <v>303</v>
      </c>
      <c r="Z7" s="227" t="s">
        <v>328</v>
      </c>
      <c r="AA7" s="226" t="s">
        <v>327</v>
      </c>
      <c r="AB7" s="225" t="s">
        <v>298</v>
      </c>
      <c r="AC7" s="224">
        <v>1</v>
      </c>
      <c r="AD7" s="226" t="s">
        <v>326</v>
      </c>
      <c r="AE7" s="225" t="s">
        <v>298</v>
      </c>
      <c r="AF7" s="224">
        <v>2</v>
      </c>
      <c r="AG7" s="226" t="s">
        <v>325</v>
      </c>
      <c r="AH7" s="225" t="s">
        <v>298</v>
      </c>
      <c r="AI7" s="224">
        <v>3</v>
      </c>
      <c r="AJ7" s="155"/>
    </row>
    <row r="8" spans="1:36" ht="11.25" customHeight="1" thickTop="1" x14ac:dyDescent="0.15">
      <c r="A8" s="419"/>
      <c r="B8" s="804">
        <v>1</v>
      </c>
      <c r="C8" s="221" t="s">
        <v>231</v>
      </c>
      <c r="D8" s="207" t="s">
        <v>255</v>
      </c>
      <c r="E8" s="770">
        <v>62</v>
      </c>
      <c r="F8" s="746"/>
      <c r="G8" s="746"/>
      <c r="H8" s="746"/>
      <c r="I8" s="746"/>
      <c r="J8" s="746"/>
      <c r="K8" s="206" t="str">
        <f>IF($E8="","",(IFERROR(VLOOKUP($E8,【選択肢】!$K$3:$O$84,2,)," ")&amp;IF($F8="","",","&amp;IFERROR(VLOOKUP($F8,【選択肢】!$K$3:$O$84,2,)," ")&amp;IF($G8="","",","&amp;IFERROR(VLOOKUP($G8,【選択肢】!$K$3:$O$84,2,)," ")&amp;IF($H8="","",","&amp;IFERROR(VLOOKUP($H8,【選択肢】!$K$3:$O$84,2,)," ")&amp;IF($I8="","",","&amp;IFERROR(VLOOKUP($I8,【選択肢】!$K$3:$O$84,2,)," ")&amp;IF($J8="","",","&amp;IFERROR(VLOOKUP($J8,【選択肢】!$K$3:$O$84,2,)," "))))))))</f>
        <v>長寿命化</v>
      </c>
      <c r="L8" s="206" t="str">
        <f>IF($E8="","",(IFERROR(VLOOKUP($E8,【選択肢】!$K$3:$O$84,4,)," ")&amp;IF($F8="","",","&amp;IFERROR(VLOOKUP($F8,【選択肢】!$K$3:$O$84,4,)," ")&amp;IF($G8="","",","&amp;IFERROR(VLOOKUP($G8,【選択肢】!$K$3:$O$84,4,)," ")&amp;IF($H8="","",","&amp;IFERROR(VLOOKUP($H8,【選択肢】!$K$3:$O$84,4,)," ")&amp;IF($I8="","",","&amp;IFERROR(VLOOKUP($I8,【選択肢】!$K$3:$O$84,4,)," ")&amp;IF($J8="","",","&amp;IFERROR(VLOOKUP($J8,【選択肢】!$K$3:$O$84,4,)," "))))))))</f>
        <v>水路</v>
      </c>
      <c r="M8" s="205" t="str">
        <f>IF($E8="","",(IFERROR(VLOOKUP($E8,【選択肢】!$K$3:$O$84,5,)," ")&amp;IF($F8="","",","&amp;IFERROR(VLOOKUP($F8,【選択肢】!$K$3:$O$84,5,)," ")&amp;IF($G8="","",","&amp;IFERROR(VLOOKUP($G8,【選択肢】!$K$3:$O$84,5,)," ")&amp;IF($H8="","",","&amp;IFERROR(VLOOKUP($H8,【選択肢】!$K$3:$O$84,5,)," ")&amp;IF($I8="","",","&amp;IFERROR(VLOOKUP($I8,【選択肢】!$K$3:$O$84,5,)," ")&amp;IF($J8="","",","&amp;IFERROR(VLOOKUP($J8,【選択肢】!$K$3:$O$84,5,)," "))))))))</f>
        <v>62 水路の更新等</v>
      </c>
      <c r="N8" s="773">
        <f>SUMIF($W8:$W9,N$7,$V8:$V9)</f>
        <v>0</v>
      </c>
      <c r="O8" s="724">
        <f>SUMIF($W8:$W9,O$7,$V8:$V9)</f>
        <v>0</v>
      </c>
      <c r="P8" s="724">
        <f>SUMIF($W8:$W9,P$7,$V8:$V9)</f>
        <v>0</v>
      </c>
      <c r="Q8" s="724">
        <f>SUMIF($W8:$W9,Q$7,$V8:$V9)</f>
        <v>0</v>
      </c>
      <c r="R8" s="724">
        <f>SUM(N8:Q9)</f>
        <v>0</v>
      </c>
      <c r="S8" s="204" t="str">
        <f>X8&amp;"　"&amp;TEXT(Y8,"#,###")&amp;Z8&amp;AA8&amp;AB8&amp;AC8&amp;AD8&amp;AE8&amp;AF8&amp;AG8&amp;AH8&amp;AI8</f>
        <v>見積徴取　※支出なし　</v>
      </c>
      <c r="T8" s="422"/>
      <c r="U8" s="155"/>
      <c r="V8" s="217">
        <f t="shared" ref="V8:V29" si="0">IF(Y8*AB8*AE8*AH8=0,IF(Y8*AB8*AE8=0,IF(Y8*AB8=0,Y8,Y8*AB8),Y8*AB8*AE8),Y8*AB8*AE8*AH8)</f>
        <v>0</v>
      </c>
      <c r="W8" s="216" t="s">
        <v>239</v>
      </c>
      <c r="X8" s="215" t="s">
        <v>324</v>
      </c>
      <c r="Y8" s="214"/>
      <c r="Z8" s="213"/>
      <c r="AA8" s="211"/>
      <c r="AB8" s="212"/>
      <c r="AC8" s="209"/>
      <c r="AD8" s="211"/>
      <c r="AE8" s="210"/>
      <c r="AF8" s="209"/>
      <c r="AG8" s="211"/>
      <c r="AH8" s="210"/>
      <c r="AI8" s="209"/>
      <c r="AJ8" s="155"/>
    </row>
    <row r="9" spans="1:36" ht="11.25" customHeight="1" thickBot="1" x14ac:dyDescent="0.2">
      <c r="A9" s="418"/>
      <c r="B9" s="783"/>
      <c r="C9" s="194"/>
      <c r="D9" s="193"/>
      <c r="E9" s="772"/>
      <c r="F9" s="747"/>
      <c r="G9" s="747"/>
      <c r="H9" s="747"/>
      <c r="I9" s="747"/>
      <c r="J9" s="747"/>
      <c r="K9" s="192" t="s">
        <v>563</v>
      </c>
      <c r="L9" s="192" t="s">
        <v>563</v>
      </c>
      <c r="M9" s="191" t="s">
        <v>563</v>
      </c>
      <c r="N9" s="775"/>
      <c r="O9" s="726"/>
      <c r="P9" s="726"/>
      <c r="Q9" s="726"/>
      <c r="R9" s="726"/>
      <c r="S9" s="190" t="str">
        <f t="shared" ref="S9:S29" si="1">X9&amp;"　"&amp;TEXT(Y9,"#,###")&amp;Z9&amp;AA9&amp;AB9&amp;AC9&amp;AD9&amp;AE9&amp;AF9&amp;AG9&amp;AH9&amp;AI9</f>
        <v>　</v>
      </c>
      <c r="T9" s="421"/>
      <c r="U9" s="155"/>
      <c r="V9" s="189">
        <f t="shared" si="0"/>
        <v>0</v>
      </c>
      <c r="W9" s="188"/>
      <c r="X9" s="187"/>
      <c r="Y9" s="186"/>
      <c r="Z9" s="185"/>
      <c r="AA9" s="183"/>
      <c r="AB9" s="184"/>
      <c r="AC9" s="181"/>
      <c r="AD9" s="183"/>
      <c r="AE9" s="182"/>
      <c r="AF9" s="181"/>
      <c r="AG9" s="183"/>
      <c r="AH9" s="182"/>
      <c r="AI9" s="181"/>
      <c r="AJ9" s="155"/>
    </row>
    <row r="10" spans="1:36" ht="11.25" customHeight="1" thickTop="1" x14ac:dyDescent="0.15">
      <c r="A10" s="419"/>
      <c r="B10" s="804">
        <v>2</v>
      </c>
      <c r="C10" s="221" t="s">
        <v>261</v>
      </c>
      <c r="D10" s="207" t="s">
        <v>255</v>
      </c>
      <c r="E10" s="770">
        <v>62</v>
      </c>
      <c r="F10" s="746"/>
      <c r="G10" s="746"/>
      <c r="H10" s="746"/>
      <c r="I10" s="746"/>
      <c r="J10" s="746"/>
      <c r="K10" s="206" t="str">
        <f>IF($E10="","",(IFERROR(VLOOKUP($E10,【選択肢】!$K$3:$O$84,2,)," ")&amp;IF($F10="","",","&amp;IFERROR(VLOOKUP($F10,【選択肢】!$K$3:$O$84,2,)," ")&amp;IF($G10="","",","&amp;IFERROR(VLOOKUP($G10,【選択肢】!$K$3:$O$84,2,)," ")&amp;IF($H10="","",","&amp;IFERROR(VLOOKUP($H10,【選択肢】!$K$3:$O$84,2,)," ")&amp;IF($I10="","",","&amp;IFERROR(VLOOKUP($I10,【選択肢】!$K$3:$O$84,2,)," ")&amp;IF($J10="","",","&amp;IFERROR(VLOOKUP($J10,【選択肢】!$K$3:$O$84,2,)," "))))))))</f>
        <v>長寿命化</v>
      </c>
      <c r="L10" s="206" t="str">
        <f>IF($E10="","",(IFERROR(VLOOKUP($E10,【選択肢】!$K$3:$O$84,4,)," ")&amp;IF($F10="","",","&amp;IFERROR(VLOOKUP($F10,【選択肢】!$K$3:$O$84,4,)," ")&amp;IF($G10="","",","&amp;IFERROR(VLOOKUP($G10,【選択肢】!$K$3:$O$84,4,)," ")&amp;IF($H10="","",","&amp;IFERROR(VLOOKUP($H10,【選択肢】!$K$3:$O$84,4,)," ")&amp;IF($I10="","",","&amp;IFERROR(VLOOKUP($I10,【選択肢】!$K$3:$O$84,4,)," ")&amp;IF($J10="","",","&amp;IFERROR(VLOOKUP($J10,【選択肢】!$K$3:$O$84,4,)," "))))))))</f>
        <v>水路</v>
      </c>
      <c r="M10" s="205" t="str">
        <f>IF($E10="","",(IFERROR(VLOOKUP($E10,【選択肢】!$K$3:$O$84,5,)," ")&amp;IF($F10="","",","&amp;IFERROR(VLOOKUP($F10,【選択肢】!$K$3:$O$84,5,)," ")&amp;IF($G10="","",","&amp;IFERROR(VLOOKUP($G10,【選択肢】!$K$3:$O$84,5,)," ")&amp;IF($H10="","",","&amp;IFERROR(VLOOKUP($H10,【選択肢】!$K$3:$O$84,5,)," ")&amp;IF($I10="","",","&amp;IFERROR(VLOOKUP($I10,【選択肢】!$K$3:$O$84,5,)," ")&amp;IF($J10="","",","&amp;IFERROR(VLOOKUP($J10,【選択肢】!$K$3:$O$84,5,)," "))))))))</f>
        <v>62 水路の更新等</v>
      </c>
      <c r="N10" s="773">
        <f>SUMIF(W10:W12,$N$7,V10:V12)</f>
        <v>0</v>
      </c>
      <c r="O10" s="724">
        <f>SUMIF($W10:$W12,O$7,$V10:$V12)</f>
        <v>0</v>
      </c>
      <c r="P10" s="724">
        <f>SUMIF($W10:$W12,P$7,$V10:$V12)</f>
        <v>1000000</v>
      </c>
      <c r="Q10" s="724">
        <f>SUMIF($W10:$W12,Q$7,$V10:$V12)</f>
        <v>0</v>
      </c>
      <c r="R10" s="724">
        <f>SUM(N10:Q12)</f>
        <v>1000000</v>
      </c>
      <c r="S10" s="218" t="str">
        <f t="shared" si="1"/>
        <v>①Ｕ字フリューム更新（〇〇水路　××ｍ）　1,000,000円</v>
      </c>
      <c r="T10" s="422"/>
      <c r="U10" s="155"/>
      <c r="V10" s="217">
        <f t="shared" si="0"/>
        <v>1000000</v>
      </c>
      <c r="W10" s="216" t="s">
        <v>260</v>
      </c>
      <c r="X10" s="215" t="s">
        <v>323</v>
      </c>
      <c r="Y10" s="214">
        <v>1000000</v>
      </c>
      <c r="Z10" s="213" t="s">
        <v>237</v>
      </c>
      <c r="AA10" s="211"/>
      <c r="AB10" s="212"/>
      <c r="AC10" s="209"/>
      <c r="AD10" s="211"/>
      <c r="AE10" s="210"/>
      <c r="AF10" s="209"/>
      <c r="AG10" s="211"/>
      <c r="AH10" s="210"/>
      <c r="AI10" s="209"/>
      <c r="AJ10" s="155"/>
    </row>
    <row r="11" spans="1:36" ht="11.25" customHeight="1" x14ac:dyDescent="0.15">
      <c r="A11" s="230"/>
      <c r="B11" s="805"/>
      <c r="C11" s="208"/>
      <c r="D11" s="207"/>
      <c r="E11" s="771"/>
      <c r="F11" s="748"/>
      <c r="G11" s="748"/>
      <c r="H11" s="748"/>
      <c r="I11" s="748"/>
      <c r="J11" s="748"/>
      <c r="K11" s="206"/>
      <c r="L11" s="206"/>
      <c r="M11" s="205"/>
      <c r="N11" s="774"/>
      <c r="O11" s="725"/>
      <c r="P11" s="725"/>
      <c r="Q11" s="725"/>
      <c r="R11" s="725"/>
      <c r="S11" s="204" t="str">
        <f t="shared" si="1"/>
        <v>　</v>
      </c>
      <c r="T11" s="251"/>
      <c r="U11" s="155"/>
      <c r="V11" s="203">
        <f t="shared" si="0"/>
        <v>0</v>
      </c>
      <c r="W11" s="202"/>
      <c r="X11" s="201"/>
      <c r="Y11" s="200"/>
      <c r="Z11" s="199"/>
      <c r="AA11" s="197"/>
      <c r="AB11" s="198"/>
      <c r="AC11" s="195"/>
      <c r="AD11" s="197"/>
      <c r="AE11" s="196"/>
      <c r="AF11" s="195"/>
      <c r="AG11" s="197"/>
      <c r="AH11" s="196"/>
      <c r="AI11" s="195"/>
      <c r="AJ11" s="155"/>
    </row>
    <row r="12" spans="1:36" ht="11.25" customHeight="1" thickBot="1" x14ac:dyDescent="0.2">
      <c r="A12" s="418"/>
      <c r="B12" s="783"/>
      <c r="C12" s="194"/>
      <c r="D12" s="193"/>
      <c r="E12" s="772"/>
      <c r="F12" s="747"/>
      <c r="G12" s="747"/>
      <c r="H12" s="747"/>
      <c r="I12" s="747"/>
      <c r="J12" s="747"/>
      <c r="K12" s="192" t="s">
        <v>563</v>
      </c>
      <c r="L12" s="192" t="s">
        <v>563</v>
      </c>
      <c r="M12" s="191" t="s">
        <v>563</v>
      </c>
      <c r="N12" s="775"/>
      <c r="O12" s="726"/>
      <c r="P12" s="726"/>
      <c r="Q12" s="726"/>
      <c r="R12" s="726"/>
      <c r="S12" s="204" t="str">
        <f t="shared" si="1"/>
        <v>　</v>
      </c>
      <c r="T12" s="421"/>
      <c r="U12" s="155"/>
      <c r="V12" s="189">
        <f t="shared" si="0"/>
        <v>0</v>
      </c>
      <c r="W12" s="188"/>
      <c r="X12" s="187"/>
      <c r="Y12" s="186"/>
      <c r="Z12" s="185"/>
      <c r="AA12" s="183"/>
      <c r="AB12" s="184"/>
      <c r="AC12" s="181"/>
      <c r="AD12" s="183"/>
      <c r="AE12" s="182"/>
      <c r="AF12" s="181"/>
      <c r="AG12" s="183"/>
      <c r="AH12" s="182"/>
      <c r="AI12" s="181"/>
      <c r="AJ12" s="155"/>
    </row>
    <row r="13" spans="1:36" ht="11.25" customHeight="1" thickTop="1" x14ac:dyDescent="0.15">
      <c r="A13" s="419"/>
      <c r="B13" s="804">
        <v>3</v>
      </c>
      <c r="C13" s="221" t="s">
        <v>261</v>
      </c>
      <c r="D13" s="207" t="s">
        <v>251</v>
      </c>
      <c r="E13" s="770">
        <v>62</v>
      </c>
      <c r="F13" s="746"/>
      <c r="G13" s="746"/>
      <c r="H13" s="746"/>
      <c r="I13" s="746"/>
      <c r="J13" s="746"/>
      <c r="K13" s="206" t="str">
        <f>IF($E13="","",(IFERROR(VLOOKUP($E13,【選択肢】!$K$3:$O$84,2,)," ")&amp;IF($F13="","",","&amp;IFERROR(VLOOKUP($F13,【選択肢】!$K$3:$O$84,2,)," ")&amp;IF($G13="","",","&amp;IFERROR(VLOOKUP($G13,【選択肢】!$K$3:$O$84,2,)," ")&amp;IF($H13="","",","&amp;IFERROR(VLOOKUP($H13,【選択肢】!$K$3:$O$84,2,)," ")&amp;IF($I13="","",","&amp;IFERROR(VLOOKUP($I13,【選択肢】!$K$3:$O$84,2,)," ")&amp;IF($J13="","",","&amp;IFERROR(VLOOKUP($J13,【選択肢】!$K$3:$O$84,2,)," "))))))))</f>
        <v>長寿命化</v>
      </c>
      <c r="L13" s="206" t="str">
        <f>IF($E13="","",(IFERROR(VLOOKUP($E13,【選択肢】!$K$3:$O$84,4,)," ")&amp;IF($F13="","",","&amp;IFERROR(VLOOKUP($F13,【選択肢】!$K$3:$O$84,4,)," ")&amp;IF($G13="","",","&amp;IFERROR(VLOOKUP($G13,【選択肢】!$K$3:$O$84,4,)," ")&amp;IF($H13="","",","&amp;IFERROR(VLOOKUP($H13,【選択肢】!$K$3:$O$84,4,)," ")&amp;IF($I13="","",","&amp;IFERROR(VLOOKUP($I13,【選択肢】!$K$3:$O$84,4,)," ")&amp;IF($J13="","",","&amp;IFERROR(VLOOKUP($J13,【選択肢】!$K$3:$O$84,4,)," "))))))))</f>
        <v>水路</v>
      </c>
      <c r="M13" s="205" t="str">
        <f>IF($E13="","",(IFERROR(VLOOKUP($E13,【選択肢】!$K$3:$O$84,5,)," ")&amp;IF($F13="","",","&amp;IFERROR(VLOOKUP($F13,【選択肢】!$K$3:$O$84,5,)," ")&amp;IF($G13="","",","&amp;IFERROR(VLOOKUP($G13,【選択肢】!$K$3:$O$84,5,)," ")&amp;IF($H13="","",","&amp;IFERROR(VLOOKUP($H13,【選択肢】!$K$3:$O$84,5,)," ")&amp;IF($I13="","",","&amp;IFERROR(VLOOKUP($I13,【選択肢】!$K$3:$O$84,5,)," ")&amp;IF($J13="","",","&amp;IFERROR(VLOOKUP($J13,【選択肢】!$K$3:$O$84,5,)," "))))))))</f>
        <v>62 水路の更新等</v>
      </c>
      <c r="N13" s="773">
        <f>SUMIF(W13:W14,$N$7,V13:V14)</f>
        <v>0</v>
      </c>
      <c r="O13" s="724">
        <f>SUMIF($W13:$W14,O$7,$V13:$V14)</f>
        <v>0</v>
      </c>
      <c r="P13" s="724">
        <f>SUMIF($W13:$W14,P$7,$V13:$V14)</f>
        <v>0</v>
      </c>
      <c r="Q13" s="724">
        <f>SUMIF($W13:$W14,Q$7,$V13:$V14)</f>
        <v>0</v>
      </c>
      <c r="R13" s="724">
        <f>SUM(N13:Q14)</f>
        <v>0</v>
      </c>
      <c r="S13" s="218" t="str">
        <f t="shared" si="1"/>
        <v>完成検査　※支出なし　</v>
      </c>
      <c r="T13" s="422"/>
      <c r="U13" s="155"/>
      <c r="V13" s="217">
        <f t="shared" si="0"/>
        <v>0</v>
      </c>
      <c r="W13" s="216" t="s">
        <v>239</v>
      </c>
      <c r="X13" s="222" t="s">
        <v>322</v>
      </c>
      <c r="Y13" s="214"/>
      <c r="Z13" s="213"/>
      <c r="AA13" s="211"/>
      <c r="AB13" s="212"/>
      <c r="AC13" s="209"/>
      <c r="AD13" s="211"/>
      <c r="AE13" s="210"/>
      <c r="AF13" s="209"/>
      <c r="AG13" s="211"/>
      <c r="AH13" s="210"/>
      <c r="AI13" s="209"/>
      <c r="AJ13" s="155"/>
    </row>
    <row r="14" spans="1:36" ht="11.25" customHeight="1" thickBot="1" x14ac:dyDescent="0.2">
      <c r="A14" s="418"/>
      <c r="B14" s="783"/>
      <c r="C14" s="194"/>
      <c r="D14" s="193"/>
      <c r="E14" s="772"/>
      <c r="F14" s="747"/>
      <c r="G14" s="747"/>
      <c r="H14" s="747"/>
      <c r="I14" s="747"/>
      <c r="J14" s="747"/>
      <c r="K14" s="192" t="s">
        <v>563</v>
      </c>
      <c r="L14" s="192" t="s">
        <v>563</v>
      </c>
      <c r="M14" s="191" t="s">
        <v>563</v>
      </c>
      <c r="N14" s="775"/>
      <c r="O14" s="726"/>
      <c r="P14" s="726"/>
      <c r="Q14" s="726"/>
      <c r="R14" s="726"/>
      <c r="S14" s="190" t="str">
        <f t="shared" si="1"/>
        <v>　</v>
      </c>
      <c r="T14" s="421"/>
      <c r="U14" s="155"/>
      <c r="V14" s="189">
        <f t="shared" si="0"/>
        <v>0</v>
      </c>
      <c r="W14" s="188"/>
      <c r="X14" s="187"/>
      <c r="Y14" s="186"/>
      <c r="Z14" s="185"/>
      <c r="AA14" s="183"/>
      <c r="AB14" s="184"/>
      <c r="AC14" s="181"/>
      <c r="AD14" s="183"/>
      <c r="AE14" s="182"/>
      <c r="AF14" s="181"/>
      <c r="AG14" s="183"/>
      <c r="AH14" s="182"/>
      <c r="AI14" s="181"/>
      <c r="AJ14" s="155"/>
    </row>
    <row r="15" spans="1:36" ht="11.25" customHeight="1" thickTop="1" x14ac:dyDescent="0.15">
      <c r="A15" s="419"/>
      <c r="B15" s="804">
        <v>4</v>
      </c>
      <c r="C15" s="221" t="s">
        <v>231</v>
      </c>
      <c r="D15" s="207" t="s">
        <v>255</v>
      </c>
      <c r="E15" s="770">
        <v>300</v>
      </c>
      <c r="F15" s="746"/>
      <c r="G15" s="746"/>
      <c r="H15" s="746"/>
      <c r="I15" s="746"/>
      <c r="J15" s="746"/>
      <c r="K15" s="206" t="str">
        <f>IF($E15="","",(IFERROR(VLOOKUP($E15,【選択肢】!$K$3:$O$84,2,)," ")&amp;IF($F15="","",","&amp;IFERROR(VLOOKUP($F15,【選択肢】!$K$3:$O$84,2,)," ")&amp;IF($G15="","",","&amp;IFERROR(VLOOKUP($G15,【選択肢】!$K$3:$O$84,2,)," ")&amp;IF($H15="","",","&amp;IFERROR(VLOOKUP($H15,【選択肢】!$K$3:$O$84,2,)," ")&amp;IF($I15="","",","&amp;IFERROR(VLOOKUP($I15,【選択肢】!$K$3:$O$84,2,)," ")&amp;IF($J15="","",","&amp;IFERROR(VLOOKUP($J15,【選択肢】!$K$3:$O$84,2,)," "))))))))</f>
        <v>-</v>
      </c>
      <c r="L15" s="206" t="str">
        <f>IF($E15="","",(IFERROR(VLOOKUP($E15,【選択肢】!$K$3:$O$84,4,)," ")&amp;IF($F15="","",","&amp;IFERROR(VLOOKUP($F15,【選択肢】!$K$3:$O$84,4,)," ")&amp;IF($G15="","",","&amp;IFERROR(VLOOKUP($G15,【選択肢】!$K$3:$O$84,4,)," ")&amp;IF($H15="","",","&amp;IFERROR(VLOOKUP($H15,【選択肢】!$K$3:$O$84,4,)," ")&amp;IF($I15="","",","&amp;IFERROR(VLOOKUP($I15,【選択肢】!$K$3:$O$84,4,)," ")&amp;IF($J15="","",","&amp;IFERROR(VLOOKUP($J15,【選択肢】!$K$3:$O$84,4,)," "))))))))</f>
        <v>会議</v>
      </c>
      <c r="M15" s="205" t="str">
        <f>IF($E15="","",(IFERROR(VLOOKUP($E15,【選択肢】!$K$3:$O$84,5,)," ")&amp;IF($F15="","",","&amp;IFERROR(VLOOKUP($F15,【選択肢】!$K$3:$O$84,5,)," ")&amp;IF($G15="","",","&amp;IFERROR(VLOOKUP($G15,【選択肢】!$K$3:$O$84,5,)," ")&amp;IF($H15="","",","&amp;IFERROR(VLOOKUP($H15,【選択肢】!$K$3:$O$84,5,)," ")&amp;IF($I15="","",","&amp;IFERROR(VLOOKUP($I15,【選択肢】!$K$3:$O$84,5,)," ")&amp;IF($J15="","",","&amp;IFERROR(VLOOKUP($J15,【選択肢】!$K$3:$O$84,5,)," "))))))))</f>
        <v>300 会議</v>
      </c>
      <c r="N15" s="773">
        <f>SUMIF(W15:W16,$N$7,V15:V16)</f>
        <v>0</v>
      </c>
      <c r="O15" s="724">
        <f>SUMIF($W15:$W16,O$7,$V15:$V16)</f>
        <v>0</v>
      </c>
      <c r="P15" s="724">
        <f>SUMIF($W15:$W16,P$7,$V15:$V16)</f>
        <v>0</v>
      </c>
      <c r="Q15" s="724">
        <f>SUMIF($W15:$W16,Q$7,$V15:$V16)</f>
        <v>0</v>
      </c>
      <c r="R15" s="724">
        <f>SUM(N15:Q16)</f>
        <v>0</v>
      </c>
      <c r="S15" s="218" t="str">
        <f t="shared" si="1"/>
        <v>総会　※支出なし　</v>
      </c>
      <c r="T15" s="422"/>
      <c r="U15" s="155"/>
      <c r="V15" s="217">
        <f t="shared" si="0"/>
        <v>0</v>
      </c>
      <c r="W15" s="216"/>
      <c r="X15" s="215" t="s">
        <v>321</v>
      </c>
      <c r="Y15" s="214"/>
      <c r="Z15" s="213"/>
      <c r="AA15" s="211"/>
      <c r="AB15" s="212"/>
      <c r="AC15" s="209"/>
      <c r="AD15" s="211"/>
      <c r="AE15" s="210"/>
      <c r="AF15" s="209"/>
      <c r="AG15" s="211"/>
      <c r="AH15" s="210"/>
      <c r="AI15" s="209"/>
      <c r="AJ15" s="155"/>
    </row>
    <row r="16" spans="1:36" ht="11.25" customHeight="1" thickBot="1" x14ac:dyDescent="0.2">
      <c r="A16" s="418"/>
      <c r="B16" s="783"/>
      <c r="C16" s="194"/>
      <c r="D16" s="193"/>
      <c r="E16" s="772"/>
      <c r="F16" s="747"/>
      <c r="G16" s="747"/>
      <c r="H16" s="747"/>
      <c r="I16" s="747"/>
      <c r="J16" s="747"/>
      <c r="K16" s="192" t="s">
        <v>563</v>
      </c>
      <c r="L16" s="192" t="s">
        <v>563</v>
      </c>
      <c r="M16" s="191" t="s">
        <v>563</v>
      </c>
      <c r="N16" s="775"/>
      <c r="O16" s="726"/>
      <c r="P16" s="726"/>
      <c r="Q16" s="726"/>
      <c r="R16" s="726"/>
      <c r="S16" s="190" t="str">
        <f t="shared" si="1"/>
        <v>　</v>
      </c>
      <c r="T16" s="421"/>
      <c r="U16" s="155"/>
      <c r="V16" s="189">
        <f t="shared" si="0"/>
        <v>0</v>
      </c>
      <c r="W16" s="188"/>
      <c r="X16" s="187"/>
      <c r="Y16" s="186"/>
      <c r="Z16" s="185"/>
      <c r="AA16" s="183"/>
      <c r="AB16" s="184"/>
      <c r="AC16" s="181"/>
      <c r="AD16" s="183"/>
      <c r="AE16" s="182"/>
      <c r="AF16" s="181"/>
      <c r="AG16" s="183"/>
      <c r="AH16" s="182"/>
      <c r="AI16" s="181"/>
      <c r="AJ16" s="155"/>
    </row>
    <row r="17" spans="1:36" ht="12" customHeight="1" thickTop="1" x14ac:dyDescent="0.15">
      <c r="A17" s="419"/>
      <c r="B17" s="804">
        <v>5</v>
      </c>
      <c r="C17" s="221"/>
      <c r="D17" s="207"/>
      <c r="E17" s="770"/>
      <c r="F17" s="746"/>
      <c r="G17" s="746"/>
      <c r="H17" s="746"/>
      <c r="I17" s="746"/>
      <c r="J17" s="746"/>
      <c r="K17" s="206" t="str">
        <f>IF($E17="","",(IFERROR(VLOOKUP($E17,【選択肢】!$K$3:$O$84,2,)," ")&amp;IF($F17="","",","&amp;IFERROR(VLOOKUP($F17,【選択肢】!$K$3:$O$84,2,)," ")&amp;IF($G17="","",","&amp;IFERROR(VLOOKUP($G17,【選択肢】!$K$3:$O$84,2,)," ")&amp;IF($H17="","",","&amp;IFERROR(VLOOKUP($H17,【選択肢】!$K$3:$O$84,2,)," ")&amp;IF($I17="","",","&amp;IFERROR(VLOOKUP($I17,【選択肢】!$K$3:$O$84,2,)," ")&amp;IF($J17="","",","&amp;IFERROR(VLOOKUP($J17,【選択肢】!$K$3:$O$84,2,)," "))))))))</f>
        <v/>
      </c>
      <c r="L17" s="206" t="str">
        <f>IF($E17="","",(IFERROR(VLOOKUP($E17,【選択肢】!$K$3:$O$84,4,)," ")&amp;IF($F17="","",","&amp;IFERROR(VLOOKUP($F17,【選択肢】!$K$3:$O$84,4,)," ")&amp;IF($G17="","",","&amp;IFERROR(VLOOKUP($G17,【選択肢】!$K$3:$O$84,4,)," ")&amp;IF($H17="","",","&amp;IFERROR(VLOOKUP($H17,【選択肢】!$K$3:$O$84,4,)," ")&amp;IF($I17="","",","&amp;IFERROR(VLOOKUP($I17,【選択肢】!$K$3:$O$84,4,)," ")&amp;IF($J17="","",","&amp;IFERROR(VLOOKUP($J17,【選択肢】!$K$3:$O$84,4,)," "))))))))</f>
        <v/>
      </c>
      <c r="M17" s="205" t="str">
        <f>IF($E17="","",(IFERROR(VLOOKUP($E17,【選択肢】!$K$3:$O$84,5,)," ")&amp;IF($F17="","",","&amp;IFERROR(VLOOKUP($F17,【選択肢】!$K$3:$O$84,5,)," ")&amp;IF($G17="","",","&amp;IFERROR(VLOOKUP($G17,【選択肢】!$K$3:$O$84,5,)," ")&amp;IF($H17="","",","&amp;IFERROR(VLOOKUP($H17,【選択肢】!$K$3:$O$84,5,)," ")&amp;IF($I17="","",","&amp;IFERROR(VLOOKUP($I17,【選択肢】!$K$3:$O$84,5,)," ")&amp;IF($J17="","",","&amp;IFERROR(VLOOKUP($J17,【選択肢】!$K$3:$O$84,5,)," "))))))))</f>
        <v/>
      </c>
      <c r="N17" s="773">
        <f>SUMIF(W17:W18,$N$7,V17:V18)</f>
        <v>0</v>
      </c>
      <c r="O17" s="724">
        <f>SUMIF($W17:$W18,O$7,$V17:$V18)</f>
        <v>0</v>
      </c>
      <c r="P17" s="724">
        <f>SUMIF($W17:$W18,P$7,$V17:$V18)</f>
        <v>0</v>
      </c>
      <c r="Q17" s="724">
        <f>SUMIF($W17:$W18,Q$7,$V17:$V18)</f>
        <v>0</v>
      </c>
      <c r="R17" s="724">
        <f>SUM(N17:Q18)</f>
        <v>0</v>
      </c>
      <c r="S17" s="218" t="str">
        <f t="shared" si="1"/>
        <v>　</v>
      </c>
      <c r="T17" s="422"/>
      <c r="U17" s="155"/>
      <c r="V17" s="217">
        <f t="shared" si="0"/>
        <v>0</v>
      </c>
      <c r="W17" s="216"/>
      <c r="X17" s="215"/>
      <c r="Y17" s="214"/>
      <c r="Z17" s="213"/>
      <c r="AA17" s="211"/>
      <c r="AB17" s="212"/>
      <c r="AC17" s="209"/>
      <c r="AD17" s="211"/>
      <c r="AE17" s="210"/>
      <c r="AF17" s="209"/>
      <c r="AG17" s="211"/>
      <c r="AH17" s="210"/>
      <c r="AI17" s="209"/>
      <c r="AJ17" s="155"/>
    </row>
    <row r="18" spans="1:36" ht="12" customHeight="1" thickBot="1" x14ac:dyDescent="0.2">
      <c r="A18" s="418"/>
      <c r="B18" s="783"/>
      <c r="C18" s="194"/>
      <c r="D18" s="193"/>
      <c r="E18" s="772"/>
      <c r="F18" s="747"/>
      <c r="G18" s="747"/>
      <c r="H18" s="747"/>
      <c r="I18" s="747"/>
      <c r="J18" s="747"/>
      <c r="K18" s="192" t="s">
        <v>563</v>
      </c>
      <c r="L18" s="192" t="s">
        <v>563</v>
      </c>
      <c r="M18" s="191" t="s">
        <v>563</v>
      </c>
      <c r="N18" s="775"/>
      <c r="O18" s="726"/>
      <c r="P18" s="726"/>
      <c r="Q18" s="726"/>
      <c r="R18" s="726"/>
      <c r="S18" s="190" t="str">
        <f t="shared" si="1"/>
        <v>　</v>
      </c>
      <c r="T18" s="421"/>
      <c r="U18" s="155"/>
      <c r="V18" s="189">
        <f t="shared" si="0"/>
        <v>0</v>
      </c>
      <c r="W18" s="188"/>
      <c r="X18" s="187"/>
      <c r="Y18" s="186"/>
      <c r="Z18" s="185"/>
      <c r="AA18" s="183"/>
      <c r="AB18" s="184"/>
      <c r="AC18" s="181"/>
      <c r="AD18" s="183"/>
      <c r="AE18" s="182"/>
      <c r="AF18" s="181"/>
      <c r="AG18" s="183"/>
      <c r="AH18" s="182"/>
      <c r="AI18" s="181"/>
      <c r="AJ18" s="155"/>
    </row>
    <row r="19" spans="1:36" ht="12" customHeight="1" thickTop="1" x14ac:dyDescent="0.15">
      <c r="A19" s="419"/>
      <c r="B19" s="804">
        <v>6</v>
      </c>
      <c r="C19" s="221"/>
      <c r="D19" s="207"/>
      <c r="E19" s="770"/>
      <c r="F19" s="746"/>
      <c r="G19" s="746"/>
      <c r="H19" s="746"/>
      <c r="I19" s="746"/>
      <c r="J19" s="746"/>
      <c r="K19" s="206" t="str">
        <f>IF($E19="","",(IFERROR(VLOOKUP($E19,【選択肢】!$K$3:$O$84,2,)," ")&amp;IF($F19="","",","&amp;IFERROR(VLOOKUP($F19,【選択肢】!$K$3:$O$84,2,)," ")&amp;IF($G19="","",","&amp;IFERROR(VLOOKUP($G19,【選択肢】!$K$3:$O$84,2,)," ")&amp;IF($H19="","",","&amp;IFERROR(VLOOKUP($H19,【選択肢】!$K$3:$O$84,2,)," ")&amp;IF($I19="","",","&amp;IFERROR(VLOOKUP($I19,【選択肢】!$K$3:$O$84,2,)," ")&amp;IF($J19="","",","&amp;IFERROR(VLOOKUP($J19,【選択肢】!$K$3:$O$84,2,)," "))))))))</f>
        <v/>
      </c>
      <c r="L19" s="206" t="str">
        <f>IF($E19="","",(IFERROR(VLOOKUP($E19,【選択肢】!$K$3:$O$84,4,)," ")&amp;IF($F19="","",","&amp;IFERROR(VLOOKUP($F19,【選択肢】!$K$3:$O$84,4,)," ")&amp;IF($G19="","",","&amp;IFERROR(VLOOKUP($G19,【選択肢】!$K$3:$O$84,4,)," ")&amp;IF($H19="","",","&amp;IFERROR(VLOOKUP($H19,【選択肢】!$K$3:$O$84,4,)," ")&amp;IF($I19="","",","&amp;IFERROR(VLOOKUP($I19,【選択肢】!$K$3:$O$84,4,)," ")&amp;IF($J19="","",","&amp;IFERROR(VLOOKUP($J19,【選択肢】!$K$3:$O$84,4,)," "))))))))</f>
        <v/>
      </c>
      <c r="M19" s="205" t="str">
        <f>IF($E19="","",(IFERROR(VLOOKUP($E19,【選択肢】!$K$3:$O$84,5,)," ")&amp;IF($F19="","",","&amp;IFERROR(VLOOKUP($F19,【選択肢】!$K$3:$O$84,5,)," ")&amp;IF($G19="","",","&amp;IFERROR(VLOOKUP($G19,【選択肢】!$K$3:$O$84,5,)," ")&amp;IF($H19="","",","&amp;IFERROR(VLOOKUP($H19,【選択肢】!$K$3:$O$84,5,)," ")&amp;IF($I19="","",","&amp;IFERROR(VLOOKUP($I19,【選択肢】!$K$3:$O$84,5,)," ")&amp;IF($J19="","",","&amp;IFERROR(VLOOKUP($J19,【選択肢】!$K$3:$O$84,5,)," "))))))))</f>
        <v/>
      </c>
      <c r="N19" s="773">
        <f>SUMIF(W19:W20,$N$7,V19:V20)</f>
        <v>0</v>
      </c>
      <c r="O19" s="724">
        <f>SUMIF($W19:$W20,O$7,$V19:$V20)</f>
        <v>0</v>
      </c>
      <c r="P19" s="724">
        <f>SUMIF($W19:$W20,P$7,$V19:$V20)</f>
        <v>0</v>
      </c>
      <c r="Q19" s="724">
        <f>SUMIF($W19:$W20,Q$7,$V19:$V20)</f>
        <v>0</v>
      </c>
      <c r="R19" s="724">
        <f>SUM(N19:Q20)</f>
        <v>0</v>
      </c>
      <c r="S19" s="218" t="str">
        <f t="shared" si="1"/>
        <v>　</v>
      </c>
      <c r="T19" s="422"/>
      <c r="U19" s="155"/>
      <c r="V19" s="217">
        <f t="shared" si="0"/>
        <v>0</v>
      </c>
      <c r="W19" s="216"/>
      <c r="X19" s="215"/>
      <c r="Y19" s="214"/>
      <c r="Z19" s="213"/>
      <c r="AA19" s="211"/>
      <c r="AB19" s="212"/>
      <c r="AC19" s="209"/>
      <c r="AD19" s="211"/>
      <c r="AE19" s="210"/>
      <c r="AF19" s="209"/>
      <c r="AG19" s="211"/>
      <c r="AH19" s="210"/>
      <c r="AI19" s="209"/>
      <c r="AJ19" s="155"/>
    </row>
    <row r="20" spans="1:36" ht="12" customHeight="1" thickBot="1" x14ac:dyDescent="0.2">
      <c r="A20" s="418"/>
      <c r="B20" s="783"/>
      <c r="C20" s="194"/>
      <c r="D20" s="193"/>
      <c r="E20" s="772"/>
      <c r="F20" s="747"/>
      <c r="G20" s="747"/>
      <c r="H20" s="747"/>
      <c r="I20" s="747"/>
      <c r="J20" s="747"/>
      <c r="K20" s="192" t="s">
        <v>563</v>
      </c>
      <c r="L20" s="192" t="s">
        <v>563</v>
      </c>
      <c r="M20" s="191" t="s">
        <v>563</v>
      </c>
      <c r="N20" s="775"/>
      <c r="O20" s="726"/>
      <c r="P20" s="726"/>
      <c r="Q20" s="726"/>
      <c r="R20" s="726"/>
      <c r="S20" s="190" t="str">
        <f t="shared" si="1"/>
        <v>　</v>
      </c>
      <c r="T20" s="421"/>
      <c r="U20" s="155"/>
      <c r="V20" s="189">
        <f t="shared" si="0"/>
        <v>0</v>
      </c>
      <c r="W20" s="188"/>
      <c r="X20" s="187"/>
      <c r="Y20" s="186"/>
      <c r="Z20" s="185"/>
      <c r="AA20" s="183"/>
      <c r="AB20" s="184"/>
      <c r="AC20" s="181"/>
      <c r="AD20" s="183"/>
      <c r="AE20" s="182"/>
      <c r="AF20" s="181"/>
      <c r="AG20" s="183"/>
      <c r="AH20" s="182"/>
      <c r="AI20" s="181"/>
      <c r="AJ20" s="155"/>
    </row>
    <row r="21" spans="1:36" ht="12" customHeight="1" thickTop="1" x14ac:dyDescent="0.15">
      <c r="A21" s="419"/>
      <c r="B21" s="804">
        <v>7</v>
      </c>
      <c r="C21" s="221"/>
      <c r="D21" s="207"/>
      <c r="E21" s="770"/>
      <c r="F21" s="746"/>
      <c r="G21" s="746"/>
      <c r="H21" s="746"/>
      <c r="I21" s="746"/>
      <c r="J21" s="746"/>
      <c r="K21" s="206" t="str">
        <f>IF($E21="","",(IFERROR(VLOOKUP($E21,【選択肢】!$K$3:$O$84,2,)," ")&amp;IF($F21="","",","&amp;IFERROR(VLOOKUP($F21,【選択肢】!$K$3:$O$84,2,)," ")&amp;IF($G21="","",","&amp;IFERROR(VLOOKUP($G21,【選択肢】!$K$3:$O$84,2,)," ")&amp;IF($H21="","",","&amp;IFERROR(VLOOKUP($H21,【選択肢】!$K$3:$O$84,2,)," ")&amp;IF($I21="","",","&amp;IFERROR(VLOOKUP($I21,【選択肢】!$K$3:$O$84,2,)," ")&amp;IF($J21="","",","&amp;IFERROR(VLOOKUP($J21,【選択肢】!$K$3:$O$84,2,)," "))))))))</f>
        <v/>
      </c>
      <c r="L21" s="206" t="str">
        <f>IF($E21="","",(IFERROR(VLOOKUP($E21,【選択肢】!$K$3:$O$84,4,)," ")&amp;IF($F21="","",","&amp;IFERROR(VLOOKUP($F21,【選択肢】!$K$3:$O$84,4,)," ")&amp;IF($G21="","",","&amp;IFERROR(VLOOKUP($G21,【選択肢】!$K$3:$O$84,4,)," ")&amp;IF($H21="","",","&amp;IFERROR(VLOOKUP($H21,【選択肢】!$K$3:$O$84,4,)," ")&amp;IF($I21="","",","&amp;IFERROR(VLOOKUP($I21,【選択肢】!$K$3:$O$84,4,)," ")&amp;IF($J21="","",","&amp;IFERROR(VLOOKUP($J21,【選択肢】!$K$3:$O$84,4,)," "))))))))</f>
        <v/>
      </c>
      <c r="M21" s="205" t="str">
        <f>IF($E21="","",(IFERROR(VLOOKUP($E21,【選択肢】!$K$3:$O$84,5,)," ")&amp;IF($F21="","",","&amp;IFERROR(VLOOKUP($F21,【選択肢】!$K$3:$O$84,5,)," ")&amp;IF($G21="","",","&amp;IFERROR(VLOOKUP($G21,【選択肢】!$K$3:$O$84,5,)," ")&amp;IF($H21="","",","&amp;IFERROR(VLOOKUP($H21,【選択肢】!$K$3:$O$84,5,)," ")&amp;IF($I21="","",","&amp;IFERROR(VLOOKUP($I21,【選択肢】!$K$3:$O$84,5,)," ")&amp;IF($J21="","",","&amp;IFERROR(VLOOKUP($J21,【選択肢】!$K$3:$O$84,5,)," "))))))))</f>
        <v/>
      </c>
      <c r="N21" s="773">
        <f>SUMIF(W21:W22,$N$7,V21:V22)</f>
        <v>0</v>
      </c>
      <c r="O21" s="724">
        <f>SUMIF($W21:$W22,O$7,$V21:$V22)</f>
        <v>0</v>
      </c>
      <c r="P21" s="724">
        <f>SUMIF($W21:$W22,P$7,$V21:$V22)</f>
        <v>0</v>
      </c>
      <c r="Q21" s="724">
        <f>SUMIF($W21:$W22,Q$7,$V21:$V22)</f>
        <v>0</v>
      </c>
      <c r="R21" s="724">
        <f>SUM(N21:Q22)</f>
        <v>0</v>
      </c>
      <c r="S21" s="218" t="str">
        <f t="shared" si="1"/>
        <v>　</v>
      </c>
      <c r="T21" s="422"/>
      <c r="U21" s="155"/>
      <c r="V21" s="217">
        <f t="shared" si="0"/>
        <v>0</v>
      </c>
      <c r="W21" s="216"/>
      <c r="X21" s="215"/>
      <c r="Y21" s="214"/>
      <c r="Z21" s="213"/>
      <c r="AA21" s="211"/>
      <c r="AB21" s="212"/>
      <c r="AC21" s="209"/>
      <c r="AD21" s="211"/>
      <c r="AE21" s="210"/>
      <c r="AF21" s="209"/>
      <c r="AG21" s="211"/>
      <c r="AH21" s="210"/>
      <c r="AI21" s="209"/>
      <c r="AJ21" s="155"/>
    </row>
    <row r="22" spans="1:36" ht="12" customHeight="1" thickBot="1" x14ac:dyDescent="0.2">
      <c r="A22" s="418"/>
      <c r="B22" s="783"/>
      <c r="C22" s="194"/>
      <c r="D22" s="193"/>
      <c r="E22" s="772"/>
      <c r="F22" s="747"/>
      <c r="G22" s="747"/>
      <c r="H22" s="747"/>
      <c r="I22" s="747"/>
      <c r="J22" s="747"/>
      <c r="K22" s="192" t="s">
        <v>563</v>
      </c>
      <c r="L22" s="192" t="s">
        <v>563</v>
      </c>
      <c r="M22" s="191" t="s">
        <v>563</v>
      </c>
      <c r="N22" s="775"/>
      <c r="O22" s="726"/>
      <c r="P22" s="726"/>
      <c r="Q22" s="726"/>
      <c r="R22" s="726"/>
      <c r="S22" s="190" t="str">
        <f t="shared" si="1"/>
        <v>　</v>
      </c>
      <c r="T22" s="421"/>
      <c r="U22" s="155"/>
      <c r="V22" s="189">
        <f t="shared" si="0"/>
        <v>0</v>
      </c>
      <c r="W22" s="188"/>
      <c r="X22" s="187"/>
      <c r="Y22" s="186"/>
      <c r="Z22" s="185"/>
      <c r="AA22" s="183"/>
      <c r="AB22" s="184"/>
      <c r="AC22" s="181"/>
      <c r="AD22" s="183"/>
      <c r="AE22" s="182"/>
      <c r="AF22" s="181"/>
      <c r="AG22" s="183"/>
      <c r="AH22" s="182"/>
      <c r="AI22" s="181"/>
      <c r="AJ22" s="155"/>
    </row>
    <row r="23" spans="1:36" ht="12" customHeight="1" thickTop="1" x14ac:dyDescent="0.15">
      <c r="A23" s="419"/>
      <c r="B23" s="769">
        <v>8</v>
      </c>
      <c r="C23" s="221"/>
      <c r="D23" s="207"/>
      <c r="E23" s="770"/>
      <c r="F23" s="746"/>
      <c r="G23" s="746"/>
      <c r="H23" s="746"/>
      <c r="I23" s="746"/>
      <c r="J23" s="746"/>
      <c r="K23" s="776" t="str">
        <f>IF($E23="","",(IFERROR(VLOOKUP($E23,【選択肢】!$K$3:$O$84,2,)," ")&amp;IF($F23="","",","&amp;IFERROR(VLOOKUP($F23,【選択肢】!$K$3:$O$84,2,)," ")&amp;IF($G23="","",","&amp;IFERROR(VLOOKUP($G23,【選択肢】!$K$3:$O$84,2,)," ")&amp;IF($H23="","",","&amp;IFERROR(VLOOKUP($H23,【選択肢】!$K$3:$O$84,2,)," ")&amp;IF($I23="","",","&amp;IFERROR(VLOOKUP($I23,【選択肢】!$K$3:$O$84,2,)," ")&amp;IF($J23="","",","&amp;IFERROR(VLOOKUP($J23,【選択肢】!$K$3:$O$84,2,)," "))))))))</f>
        <v/>
      </c>
      <c r="L23" s="776" t="str">
        <f>IF($E23="","",(IFERROR(VLOOKUP($E23,【選択肢】!$K$3:$O$84,4,)," ")&amp;IF($F23="","",","&amp;IFERROR(VLOOKUP($F23,【選択肢】!$K$3:$O$84,4,)," ")&amp;IF($G23="","",","&amp;IFERROR(VLOOKUP($G23,【選択肢】!$K$3:$O$84,4,)," ")&amp;IF($H23="","",","&amp;IFERROR(VLOOKUP($H23,【選択肢】!$K$3:$O$84,4,)," ")&amp;IF($I23="","",","&amp;IFERROR(VLOOKUP($I23,【選択肢】!$K$3:$O$84,4,)," ")&amp;IF($J23="","",","&amp;IFERROR(VLOOKUP($J23,【選択肢】!$K$3:$O$84,4,)," "))))))))</f>
        <v/>
      </c>
      <c r="M23" s="778" t="str">
        <f>IF($E23="","",(IFERROR(VLOOKUP($E23,【選択肢】!$K$3:$O$84,5,)," ")&amp;IF($F23="","",","&amp;IFERROR(VLOOKUP($F23,【選択肢】!$K$3:$O$84,5,)," ")&amp;IF($G23="","",","&amp;IFERROR(VLOOKUP($G23,【選択肢】!$K$3:$O$84,5,)," ")&amp;IF($H23="","",","&amp;IFERROR(VLOOKUP($H23,【選択肢】!$K$3:$O$84,5,)," ")&amp;IF($I23="","",","&amp;IFERROR(VLOOKUP($I23,【選択肢】!$K$3:$O$84,5,)," ")&amp;IF($J23="","",","&amp;IFERROR(VLOOKUP($J23,【選択肢】!$K$3:$O$84,5,)," "))))))))</f>
        <v/>
      </c>
      <c r="N23" s="773">
        <f>SUMIF(W23:W25,$N$7,V23:V25)</f>
        <v>0</v>
      </c>
      <c r="O23" s="724">
        <f>SUMIF($W23:$W25,O$7,$V23:$V25)</f>
        <v>0</v>
      </c>
      <c r="P23" s="724">
        <f>SUMIF($W23:$W25,P$7,$V23:$V25)</f>
        <v>0</v>
      </c>
      <c r="Q23" s="724">
        <f>SUMIF($W23:$W25,Q$7,$V23:$V25)</f>
        <v>0</v>
      </c>
      <c r="R23" s="724">
        <f>SUM(N23:Q25)</f>
        <v>0</v>
      </c>
      <c r="S23" s="218" t="str">
        <f t="shared" si="1"/>
        <v>　</v>
      </c>
      <c r="T23" s="422"/>
      <c r="U23" s="155"/>
      <c r="V23" s="217">
        <f t="shared" si="0"/>
        <v>0</v>
      </c>
      <c r="W23" s="216"/>
      <c r="X23" s="215"/>
      <c r="Y23" s="214"/>
      <c r="Z23" s="213"/>
      <c r="AA23" s="211"/>
      <c r="AB23" s="212"/>
      <c r="AC23" s="209"/>
      <c r="AD23" s="211"/>
      <c r="AE23" s="210"/>
      <c r="AF23" s="209"/>
      <c r="AG23" s="211"/>
      <c r="AH23" s="210"/>
      <c r="AI23" s="209"/>
      <c r="AJ23" s="155"/>
    </row>
    <row r="24" spans="1:36" ht="12" customHeight="1" x14ac:dyDescent="0.15">
      <c r="A24" s="230"/>
      <c r="B24" s="769"/>
      <c r="C24" s="208"/>
      <c r="D24" s="207"/>
      <c r="E24" s="771"/>
      <c r="F24" s="748"/>
      <c r="G24" s="748"/>
      <c r="H24" s="748"/>
      <c r="I24" s="748"/>
      <c r="J24" s="748"/>
      <c r="K24" s="776" t="s">
        <v>563</v>
      </c>
      <c r="L24" s="776" t="s">
        <v>563</v>
      </c>
      <c r="M24" s="778" t="s">
        <v>563</v>
      </c>
      <c r="N24" s="774"/>
      <c r="O24" s="725"/>
      <c r="P24" s="725"/>
      <c r="Q24" s="725"/>
      <c r="R24" s="725"/>
      <c r="S24" s="204" t="str">
        <f t="shared" si="1"/>
        <v>　</v>
      </c>
      <c r="T24" s="155"/>
      <c r="U24" s="155"/>
      <c r="V24" s="203">
        <f t="shared" si="0"/>
        <v>0</v>
      </c>
      <c r="W24" s="202"/>
      <c r="X24" s="201"/>
      <c r="Y24" s="200"/>
      <c r="Z24" s="199"/>
      <c r="AA24" s="197"/>
      <c r="AB24" s="198"/>
      <c r="AC24" s="195"/>
      <c r="AD24" s="197"/>
      <c r="AE24" s="196"/>
      <c r="AF24" s="195"/>
      <c r="AG24" s="197"/>
      <c r="AH24" s="196"/>
      <c r="AI24" s="195"/>
      <c r="AJ24" s="155"/>
    </row>
    <row r="25" spans="1:36" ht="12" customHeight="1" thickBot="1" x14ac:dyDescent="0.2">
      <c r="A25" s="418"/>
      <c r="B25" s="769"/>
      <c r="C25" s="194"/>
      <c r="D25" s="193"/>
      <c r="E25" s="772"/>
      <c r="F25" s="747"/>
      <c r="G25" s="747"/>
      <c r="H25" s="747"/>
      <c r="I25" s="747"/>
      <c r="J25" s="747"/>
      <c r="K25" s="777" t="s">
        <v>563</v>
      </c>
      <c r="L25" s="777" t="s">
        <v>563</v>
      </c>
      <c r="M25" s="779" t="s">
        <v>563</v>
      </c>
      <c r="N25" s="775"/>
      <c r="O25" s="726"/>
      <c r="P25" s="726"/>
      <c r="Q25" s="726"/>
      <c r="R25" s="726"/>
      <c r="S25" s="190" t="str">
        <f t="shared" si="1"/>
        <v>　</v>
      </c>
      <c r="T25" s="421"/>
      <c r="U25" s="155"/>
      <c r="V25" s="189">
        <f t="shared" si="0"/>
        <v>0</v>
      </c>
      <c r="W25" s="188"/>
      <c r="X25" s="187"/>
      <c r="Y25" s="186"/>
      <c r="Z25" s="185"/>
      <c r="AA25" s="183"/>
      <c r="AB25" s="184"/>
      <c r="AC25" s="181"/>
      <c r="AD25" s="183"/>
      <c r="AE25" s="182"/>
      <c r="AF25" s="181"/>
      <c r="AG25" s="183"/>
      <c r="AH25" s="182"/>
      <c r="AI25" s="181"/>
      <c r="AJ25" s="155"/>
    </row>
    <row r="26" spans="1:36" ht="12" customHeight="1" thickTop="1" x14ac:dyDescent="0.15">
      <c r="A26" s="419"/>
      <c r="B26" s="769">
        <v>9</v>
      </c>
      <c r="C26" s="221"/>
      <c r="D26" s="207"/>
      <c r="E26" s="770"/>
      <c r="F26" s="746"/>
      <c r="G26" s="746"/>
      <c r="H26" s="746"/>
      <c r="I26" s="746"/>
      <c r="J26" s="746"/>
      <c r="K26" s="776" t="str">
        <f>IF($E26="","",(IFERROR(VLOOKUP($E26,【選択肢】!$K$3:$O$84,2,)," ")&amp;IF($F26="","",","&amp;IFERROR(VLOOKUP($F26,【選択肢】!$K$3:$O$84,2,)," ")&amp;IF($G26="","",","&amp;IFERROR(VLOOKUP($G26,【選択肢】!$K$3:$O$84,2,)," ")&amp;IF($H26="","",","&amp;IFERROR(VLOOKUP($H26,【選択肢】!$K$3:$O$84,2,)," ")&amp;IF($I26="","",","&amp;IFERROR(VLOOKUP($I26,【選択肢】!$K$3:$O$84,2,)," ")&amp;IF($J26="","",","&amp;IFERROR(VLOOKUP($J26,【選択肢】!$K$3:$O$84,2,)," "))))))))</f>
        <v/>
      </c>
      <c r="L26" s="776" t="str">
        <f>IF($E26="","",(IFERROR(VLOOKUP($E26,【選択肢】!$K$3:$O$84,4,)," ")&amp;IF($F26="","",","&amp;IFERROR(VLOOKUP($F26,【選択肢】!$K$3:$O$84,4,)," ")&amp;IF($G26="","",","&amp;IFERROR(VLOOKUP($G26,【選択肢】!$K$3:$O$84,4,)," ")&amp;IF($H26="","",","&amp;IFERROR(VLOOKUP($H26,【選択肢】!$K$3:$O$84,4,)," ")&amp;IF($I26="","",","&amp;IFERROR(VLOOKUP($I26,【選択肢】!$K$3:$O$84,4,)," ")&amp;IF($J26="","",","&amp;IFERROR(VLOOKUP($J26,【選択肢】!$K$3:$O$84,4,)," "))))))))</f>
        <v/>
      </c>
      <c r="M26" s="778" t="str">
        <f>IF($E26="","",(IFERROR(VLOOKUP($E26,【選択肢】!$K$3:$O$84,5,)," ")&amp;IF($F26="","",","&amp;IFERROR(VLOOKUP($F26,【選択肢】!$K$3:$O$84,5,)," ")&amp;IF($G26="","",","&amp;IFERROR(VLOOKUP($G26,【選択肢】!$K$3:$O$84,5,)," ")&amp;IF($H26="","",","&amp;IFERROR(VLOOKUP($H26,【選択肢】!$K$3:$O$84,5,)," ")&amp;IF($I26="","",","&amp;IFERROR(VLOOKUP($I26,【選択肢】!$K$3:$O$84,5,)," ")&amp;IF($J26="","",","&amp;IFERROR(VLOOKUP($J26,【選択肢】!$K$3:$O$84,5,)," "))))))))</f>
        <v/>
      </c>
      <c r="N26" s="773">
        <f>SUMIF(W26:W27,$N$7,V26:V27)</f>
        <v>0</v>
      </c>
      <c r="O26" s="724">
        <f>SUMIF($W26:$W27,O$7,$V26:$V27)</f>
        <v>0</v>
      </c>
      <c r="P26" s="724">
        <f>SUMIF($W26:$W27,P$7,$V26:$V27)</f>
        <v>0</v>
      </c>
      <c r="Q26" s="724">
        <f>SUMIF($W26:$W27,Q$7,$V26:$V27)</f>
        <v>0</v>
      </c>
      <c r="R26" s="724">
        <f>SUM(N26:Q27)</f>
        <v>0</v>
      </c>
      <c r="S26" s="218" t="str">
        <f t="shared" si="1"/>
        <v>　</v>
      </c>
      <c r="T26" s="422"/>
      <c r="U26" s="155"/>
      <c r="V26" s="217">
        <f t="shared" si="0"/>
        <v>0</v>
      </c>
      <c r="W26" s="216"/>
      <c r="X26" s="215"/>
      <c r="Y26" s="214"/>
      <c r="Z26" s="213"/>
      <c r="AA26" s="211"/>
      <c r="AB26" s="212"/>
      <c r="AC26" s="209"/>
      <c r="AD26" s="211"/>
      <c r="AE26" s="210"/>
      <c r="AF26" s="209"/>
      <c r="AG26" s="211"/>
      <c r="AH26" s="210"/>
      <c r="AI26" s="209"/>
      <c r="AJ26" s="155"/>
    </row>
    <row r="27" spans="1:36" ht="12" customHeight="1" thickBot="1" x14ac:dyDescent="0.2">
      <c r="A27" s="418"/>
      <c r="B27" s="769"/>
      <c r="C27" s="194"/>
      <c r="D27" s="193"/>
      <c r="E27" s="772"/>
      <c r="F27" s="747"/>
      <c r="G27" s="747"/>
      <c r="H27" s="747"/>
      <c r="I27" s="747"/>
      <c r="J27" s="747"/>
      <c r="K27" s="777" t="s">
        <v>563</v>
      </c>
      <c r="L27" s="777" t="s">
        <v>563</v>
      </c>
      <c r="M27" s="779" t="s">
        <v>563</v>
      </c>
      <c r="N27" s="775"/>
      <c r="O27" s="726"/>
      <c r="P27" s="726"/>
      <c r="Q27" s="726"/>
      <c r="R27" s="726"/>
      <c r="S27" s="190" t="str">
        <f t="shared" si="1"/>
        <v>　</v>
      </c>
      <c r="T27" s="421"/>
      <c r="U27" s="155"/>
      <c r="V27" s="189">
        <f t="shared" si="0"/>
        <v>0</v>
      </c>
      <c r="W27" s="188"/>
      <c r="X27" s="187"/>
      <c r="Y27" s="186"/>
      <c r="Z27" s="185"/>
      <c r="AA27" s="183"/>
      <c r="AB27" s="184"/>
      <c r="AC27" s="181"/>
      <c r="AD27" s="183"/>
      <c r="AE27" s="182"/>
      <c r="AF27" s="181"/>
      <c r="AG27" s="183"/>
      <c r="AH27" s="182"/>
      <c r="AI27" s="181"/>
      <c r="AJ27" s="155"/>
    </row>
    <row r="28" spans="1:36" ht="12" customHeight="1" thickTop="1" x14ac:dyDescent="0.15">
      <c r="A28" s="419"/>
      <c r="B28" s="769">
        <v>10</v>
      </c>
      <c r="C28" s="221"/>
      <c r="D28" s="207"/>
      <c r="E28" s="770"/>
      <c r="F28" s="746"/>
      <c r="G28" s="746"/>
      <c r="H28" s="746"/>
      <c r="I28" s="746"/>
      <c r="J28" s="746"/>
      <c r="K28" s="776" t="str">
        <f>IF($E28="","",(IFERROR(VLOOKUP($E28,【選択肢】!$K$3:$O$84,2,)," ")&amp;IF($F28="","",","&amp;IFERROR(VLOOKUP($F28,【選択肢】!$K$3:$O$84,2,)," ")&amp;IF($G28="","",","&amp;IFERROR(VLOOKUP($G28,【選択肢】!$K$3:$O$84,2,)," ")&amp;IF($H28="","",","&amp;IFERROR(VLOOKUP($H28,【選択肢】!$K$3:$O$84,2,)," ")&amp;IF($I28="","",","&amp;IFERROR(VLOOKUP($I28,【選択肢】!$K$3:$O$84,2,)," ")&amp;IF($J28="","",","&amp;IFERROR(VLOOKUP($J28,【選択肢】!$K$3:$O$84,2,)," "))))))))</f>
        <v/>
      </c>
      <c r="L28" s="776" t="str">
        <f>IF($E28="","",(IFERROR(VLOOKUP($E28,【選択肢】!$K$3:$O$84,4,)," ")&amp;IF($F28="","",","&amp;IFERROR(VLOOKUP($F28,【選択肢】!$K$3:$O$84,4,)," ")&amp;IF($G28="","",","&amp;IFERROR(VLOOKUP($G28,【選択肢】!$K$3:$O$84,4,)," ")&amp;IF($H28="","",","&amp;IFERROR(VLOOKUP($H28,【選択肢】!$K$3:$O$84,4,)," ")&amp;IF($I28="","",","&amp;IFERROR(VLOOKUP($I28,【選択肢】!$K$3:$O$84,4,)," ")&amp;IF($J28="","",","&amp;IFERROR(VLOOKUP($J28,【選択肢】!$K$3:$O$84,4,)," "))))))))</f>
        <v/>
      </c>
      <c r="M28" s="778" t="str">
        <f>IF($E28="","",(IFERROR(VLOOKUP($E28,【選択肢】!$K$3:$O$84,5,)," ")&amp;IF($F28="","",","&amp;IFERROR(VLOOKUP($F28,【選択肢】!$K$3:$O$84,5,)," ")&amp;IF($G28="","",","&amp;IFERROR(VLOOKUP($G28,【選択肢】!$K$3:$O$84,5,)," ")&amp;IF($H28="","",","&amp;IFERROR(VLOOKUP($H28,【選択肢】!$K$3:$O$84,5,)," ")&amp;IF($I28="","",","&amp;IFERROR(VLOOKUP($I28,【選択肢】!$K$3:$O$84,5,)," ")&amp;IF($J28="","",","&amp;IFERROR(VLOOKUP($J28,【選択肢】!$K$3:$O$84,5,)," "))))))))</f>
        <v/>
      </c>
      <c r="N28" s="773">
        <f>SUMIF(W28:W29,$N$7,V28:V29)</f>
        <v>0</v>
      </c>
      <c r="O28" s="724">
        <f>SUMIF($W28:$W29,O$7,$V28:$V29)</f>
        <v>0</v>
      </c>
      <c r="P28" s="724">
        <f>SUMIF($W28:$W29,P$7,$V28:$V29)</f>
        <v>0</v>
      </c>
      <c r="Q28" s="724">
        <f>SUMIF($W28:$W29,Q$7,$V28:$V29)</f>
        <v>0</v>
      </c>
      <c r="R28" s="724">
        <f>SUM(N28:Q29)</f>
        <v>0</v>
      </c>
      <c r="S28" s="218" t="str">
        <f t="shared" si="1"/>
        <v>　</v>
      </c>
      <c r="T28" s="422"/>
      <c r="U28" s="155"/>
      <c r="V28" s="217">
        <f t="shared" si="0"/>
        <v>0</v>
      </c>
      <c r="W28" s="216"/>
      <c r="X28" s="215"/>
      <c r="Y28" s="214"/>
      <c r="Z28" s="213"/>
      <c r="AA28" s="211"/>
      <c r="AB28" s="212"/>
      <c r="AC28" s="209"/>
      <c r="AD28" s="211"/>
      <c r="AE28" s="210"/>
      <c r="AF28" s="209"/>
      <c r="AG28" s="211"/>
      <c r="AH28" s="210"/>
      <c r="AI28" s="209"/>
      <c r="AJ28" s="155"/>
    </row>
    <row r="29" spans="1:36" ht="12" customHeight="1" thickBot="1" x14ac:dyDescent="0.2">
      <c r="A29" s="418"/>
      <c r="B29" s="769"/>
      <c r="C29" s="194"/>
      <c r="D29" s="193"/>
      <c r="E29" s="772"/>
      <c r="F29" s="747"/>
      <c r="G29" s="747"/>
      <c r="H29" s="747"/>
      <c r="I29" s="747"/>
      <c r="J29" s="747"/>
      <c r="K29" s="777" t="s">
        <v>563</v>
      </c>
      <c r="L29" s="777" t="s">
        <v>563</v>
      </c>
      <c r="M29" s="779" t="s">
        <v>563</v>
      </c>
      <c r="N29" s="775"/>
      <c r="O29" s="726"/>
      <c r="P29" s="726"/>
      <c r="Q29" s="726"/>
      <c r="R29" s="726"/>
      <c r="S29" s="190" t="str">
        <f t="shared" si="1"/>
        <v>　</v>
      </c>
      <c r="T29" s="421"/>
      <c r="U29" s="155"/>
      <c r="V29" s="189">
        <f t="shared" si="0"/>
        <v>0</v>
      </c>
      <c r="W29" s="188"/>
      <c r="X29" s="187"/>
      <c r="Y29" s="186"/>
      <c r="Z29" s="185"/>
      <c r="AA29" s="183"/>
      <c r="AB29" s="184"/>
      <c r="AC29" s="181"/>
      <c r="AD29" s="183"/>
      <c r="AE29" s="182"/>
      <c r="AF29" s="181"/>
      <c r="AG29" s="183"/>
      <c r="AH29" s="182"/>
      <c r="AI29" s="181"/>
      <c r="AJ29" s="155"/>
    </row>
    <row r="30" spans="1:36" ht="18" customHeight="1" thickTop="1" x14ac:dyDescent="0.15">
      <c r="A30" s="419"/>
      <c r="B30" s="764" t="s">
        <v>320</v>
      </c>
      <c r="C30" s="765"/>
      <c r="D30" s="765"/>
      <c r="E30" s="765"/>
      <c r="F30" s="765"/>
      <c r="G30" s="765"/>
      <c r="H30" s="765"/>
      <c r="I30" s="765"/>
      <c r="J30" s="765"/>
      <c r="K30" s="765"/>
      <c r="L30" s="765"/>
      <c r="M30" s="766"/>
      <c r="N30" s="180">
        <f>SUM(N8:N29)</f>
        <v>0</v>
      </c>
      <c r="O30" s="179">
        <f>SUM(O8:O29)</f>
        <v>0</v>
      </c>
      <c r="P30" s="179">
        <f>SUM(P8:P29)</f>
        <v>1000000</v>
      </c>
      <c r="Q30" s="179">
        <f>SUM(Q8:Q29)</f>
        <v>0</v>
      </c>
      <c r="R30" s="179">
        <f>SUM(N30:Q30)</f>
        <v>1000000</v>
      </c>
      <c r="S30" s="178"/>
      <c r="T30" s="422"/>
      <c r="U30" s="155"/>
      <c r="V30" s="155"/>
      <c r="W30" s="157"/>
      <c r="X30" s="157"/>
      <c r="Y30" s="155"/>
      <c r="Z30" s="155"/>
      <c r="AA30" s="156"/>
      <c r="AB30" s="155"/>
      <c r="AC30" s="155"/>
      <c r="AD30" s="156"/>
      <c r="AE30" s="155"/>
      <c r="AF30" s="155"/>
      <c r="AG30" s="155"/>
      <c r="AH30" s="155"/>
      <c r="AI30" s="155"/>
      <c r="AJ30" s="155"/>
    </row>
    <row r="31" spans="1:36" x14ac:dyDescent="0.15">
      <c r="A31" s="230"/>
      <c r="B31" s="155"/>
      <c r="C31" s="155"/>
      <c r="D31" s="155"/>
      <c r="E31" s="155"/>
      <c r="F31" s="155"/>
      <c r="G31" s="155"/>
      <c r="H31" s="155"/>
      <c r="I31" s="155"/>
      <c r="J31" s="155"/>
      <c r="K31" s="155"/>
      <c r="L31" s="155"/>
      <c r="M31" s="155"/>
      <c r="N31" s="155"/>
      <c r="O31" s="155"/>
      <c r="P31" s="155"/>
      <c r="Q31" s="155"/>
      <c r="R31" s="155"/>
      <c r="S31" s="160"/>
      <c r="T31" s="155"/>
      <c r="U31" s="155"/>
      <c r="V31" s="155"/>
      <c r="W31" s="155"/>
      <c r="X31" s="155"/>
      <c r="Y31" s="155"/>
      <c r="Z31" s="155"/>
      <c r="AA31" s="155"/>
      <c r="AB31" s="155"/>
      <c r="AC31" s="155"/>
      <c r="AD31" s="155"/>
      <c r="AE31" s="155"/>
      <c r="AF31" s="155"/>
      <c r="AG31" s="155"/>
      <c r="AH31" s="155"/>
      <c r="AI31" s="155"/>
      <c r="AJ31" s="155"/>
    </row>
    <row r="32" spans="1:36" x14ac:dyDescent="0.15">
      <c r="A32" s="230"/>
      <c r="B32" s="155"/>
      <c r="C32" s="798" t="s">
        <v>149</v>
      </c>
      <c r="D32" s="798"/>
      <c r="E32" s="798"/>
      <c r="F32" s="798"/>
      <c r="G32" s="798"/>
      <c r="H32" s="798"/>
      <c r="I32" s="798" t="s">
        <v>144</v>
      </c>
      <c r="J32" s="798"/>
      <c r="K32" s="798"/>
      <c r="L32" s="798"/>
      <c r="M32" s="251"/>
      <c r="N32" s="250"/>
      <c r="O32" s="250"/>
      <c r="P32" s="250"/>
      <c r="Q32" s="250"/>
      <c r="R32" s="250"/>
      <c r="S32" s="250"/>
      <c r="T32" s="155"/>
      <c r="U32" s="155"/>
      <c r="V32" s="155"/>
      <c r="W32" s="155"/>
      <c r="X32" s="155"/>
      <c r="Y32" s="155"/>
      <c r="Z32" s="155"/>
      <c r="AA32" s="155"/>
      <c r="AB32" s="155"/>
      <c r="AC32" s="155"/>
      <c r="AD32" s="155"/>
      <c r="AE32" s="155"/>
      <c r="AF32" s="155"/>
      <c r="AG32" s="155"/>
      <c r="AH32" s="155"/>
      <c r="AI32" s="155"/>
      <c r="AJ32" s="155"/>
    </row>
    <row r="33" spans="1:37" x14ac:dyDescent="0.15">
      <c r="A33" s="230"/>
      <c r="B33" s="155"/>
      <c r="C33" s="798" t="s">
        <v>148</v>
      </c>
      <c r="D33" s="798"/>
      <c r="E33" s="798"/>
      <c r="F33" s="803">
        <v>0</v>
      </c>
      <c r="G33" s="803"/>
      <c r="H33" s="803"/>
      <c r="I33" s="798" t="s">
        <v>138</v>
      </c>
      <c r="J33" s="798"/>
      <c r="K33" s="798"/>
      <c r="L33" s="252">
        <f>N30</f>
        <v>0</v>
      </c>
      <c r="M33" s="251"/>
      <c r="N33" s="250"/>
      <c r="O33" s="250"/>
      <c r="P33" s="250"/>
      <c r="Q33" s="250"/>
      <c r="R33" s="250"/>
      <c r="S33" s="250"/>
      <c r="T33" s="155"/>
      <c r="U33" s="155"/>
      <c r="V33" s="155"/>
      <c r="W33" s="155"/>
      <c r="X33" s="155"/>
      <c r="Y33" s="155"/>
      <c r="Z33" s="155"/>
      <c r="AA33" s="155"/>
      <c r="AB33" s="155"/>
      <c r="AC33" s="155"/>
      <c r="AD33" s="155"/>
      <c r="AE33" s="155"/>
      <c r="AF33" s="155"/>
      <c r="AG33" s="155"/>
      <c r="AH33" s="155"/>
      <c r="AI33" s="155"/>
      <c r="AJ33" s="155"/>
    </row>
    <row r="34" spans="1:37" x14ac:dyDescent="0.15">
      <c r="A34" s="230"/>
      <c r="B34" s="155"/>
      <c r="C34" s="798" t="s">
        <v>147</v>
      </c>
      <c r="D34" s="798"/>
      <c r="E34" s="798"/>
      <c r="F34" s="803">
        <v>1200000</v>
      </c>
      <c r="G34" s="803"/>
      <c r="H34" s="803"/>
      <c r="I34" s="798" t="s">
        <v>137</v>
      </c>
      <c r="J34" s="798"/>
      <c r="K34" s="798"/>
      <c r="L34" s="252">
        <f>O30</f>
        <v>0</v>
      </c>
      <c r="M34" s="251"/>
      <c r="N34" s="250"/>
      <c r="O34" s="250"/>
      <c r="P34" s="250"/>
      <c r="Q34" s="250"/>
      <c r="R34" s="250"/>
      <c r="S34" s="250"/>
      <c r="T34" s="155"/>
      <c r="U34" s="155"/>
      <c r="V34" s="155"/>
      <c r="W34" s="155"/>
      <c r="X34" s="155"/>
      <c r="Y34" s="155"/>
      <c r="Z34" s="155"/>
      <c r="AA34" s="155"/>
      <c r="AB34" s="155"/>
      <c r="AC34" s="155"/>
      <c r="AD34" s="155"/>
      <c r="AE34" s="155"/>
      <c r="AF34" s="155"/>
      <c r="AG34" s="155"/>
      <c r="AH34" s="155"/>
      <c r="AI34" s="155"/>
      <c r="AJ34" s="155"/>
    </row>
    <row r="35" spans="1:37" x14ac:dyDescent="0.15">
      <c r="A35" s="230"/>
      <c r="B35" s="155"/>
      <c r="C35" s="798" t="s">
        <v>146</v>
      </c>
      <c r="D35" s="798"/>
      <c r="E35" s="798"/>
      <c r="F35" s="803"/>
      <c r="G35" s="803"/>
      <c r="H35" s="803"/>
      <c r="I35" s="798" t="s">
        <v>136</v>
      </c>
      <c r="J35" s="798"/>
      <c r="K35" s="798"/>
      <c r="L35" s="252">
        <f>P30</f>
        <v>1000000</v>
      </c>
      <c r="M35" s="251"/>
      <c r="N35" s="250"/>
      <c r="O35" s="250"/>
      <c r="P35" s="250"/>
      <c r="Q35" s="250"/>
      <c r="R35" s="250"/>
      <c r="S35" s="250"/>
      <c r="T35" s="155"/>
      <c r="U35" s="155"/>
      <c r="V35" s="155"/>
      <c r="W35" s="155"/>
      <c r="X35" s="155"/>
      <c r="Y35" s="155"/>
      <c r="Z35" s="155"/>
      <c r="AA35" s="155"/>
      <c r="AB35" s="155"/>
      <c r="AC35" s="155"/>
      <c r="AD35" s="155"/>
      <c r="AE35" s="155"/>
      <c r="AF35" s="155"/>
      <c r="AG35" s="155"/>
      <c r="AH35" s="155"/>
      <c r="AI35" s="155"/>
      <c r="AJ35" s="155"/>
    </row>
    <row r="36" spans="1:37" x14ac:dyDescent="0.15">
      <c r="A36" s="230"/>
      <c r="B36" s="155"/>
      <c r="C36" s="798"/>
      <c r="D36" s="798"/>
      <c r="E36" s="798"/>
      <c r="F36" s="799"/>
      <c r="G36" s="799"/>
      <c r="H36" s="799"/>
      <c r="I36" s="798" t="s">
        <v>135</v>
      </c>
      <c r="J36" s="798"/>
      <c r="K36" s="798"/>
      <c r="L36" s="252">
        <f>Q30</f>
        <v>0</v>
      </c>
      <c r="M36" s="251"/>
      <c r="N36" s="250"/>
      <c r="O36" s="250"/>
      <c r="P36" s="250"/>
      <c r="Q36" s="250"/>
      <c r="R36" s="250"/>
      <c r="S36" s="250"/>
      <c r="T36" s="155"/>
      <c r="U36" s="155"/>
      <c r="V36" s="155"/>
      <c r="W36" s="155"/>
      <c r="X36" s="155"/>
      <c r="Y36" s="155"/>
      <c r="Z36" s="155"/>
      <c r="AA36" s="155"/>
      <c r="AB36" s="155"/>
      <c r="AC36" s="155"/>
      <c r="AD36" s="155"/>
      <c r="AE36" s="155"/>
      <c r="AF36" s="155"/>
      <c r="AG36" s="155"/>
      <c r="AH36" s="155"/>
      <c r="AI36" s="155"/>
      <c r="AJ36" s="155"/>
    </row>
    <row r="37" spans="1:37" ht="12" customHeight="1" x14ac:dyDescent="0.15">
      <c r="A37" s="230"/>
      <c r="B37" s="155"/>
      <c r="C37" s="798"/>
      <c r="D37" s="798"/>
      <c r="E37" s="798"/>
      <c r="F37" s="799"/>
      <c r="G37" s="799"/>
      <c r="H37" s="799"/>
      <c r="I37" s="798" t="s">
        <v>134</v>
      </c>
      <c r="J37" s="798"/>
      <c r="K37" s="798"/>
      <c r="L37" s="253"/>
      <c r="M37" s="251"/>
      <c r="N37" s="250"/>
      <c r="O37" s="250"/>
      <c r="P37" s="250"/>
      <c r="Q37" s="250"/>
      <c r="R37" s="250"/>
      <c r="S37" s="250"/>
      <c r="T37" s="155"/>
      <c r="U37" s="155"/>
      <c r="V37" s="155"/>
      <c r="W37" s="155"/>
      <c r="X37" s="155"/>
      <c r="Y37" s="155"/>
      <c r="Z37" s="155"/>
      <c r="AA37" s="155"/>
      <c r="AB37" s="155"/>
      <c r="AC37" s="155"/>
      <c r="AD37" s="155"/>
      <c r="AE37" s="155"/>
      <c r="AF37" s="155"/>
      <c r="AG37" s="155"/>
      <c r="AH37" s="155"/>
      <c r="AI37" s="155"/>
      <c r="AJ37" s="155"/>
    </row>
    <row r="38" spans="1:37" ht="12" customHeight="1" x14ac:dyDescent="0.15">
      <c r="A38" s="230"/>
      <c r="B38" s="155"/>
      <c r="C38" s="798" t="s">
        <v>319</v>
      </c>
      <c r="D38" s="798"/>
      <c r="E38" s="798"/>
      <c r="F38" s="799">
        <f>SUM(F33:H37)</f>
        <v>1200000</v>
      </c>
      <c r="G38" s="799"/>
      <c r="H38" s="799"/>
      <c r="I38" s="798" t="s">
        <v>151</v>
      </c>
      <c r="J38" s="798"/>
      <c r="K38" s="798"/>
      <c r="L38" s="252">
        <f>SUM(L33:L37)</f>
        <v>1000000</v>
      </c>
      <c r="M38" s="251"/>
      <c r="N38" s="250"/>
      <c r="O38" s="250"/>
      <c r="P38" s="250"/>
      <c r="Q38" s="250"/>
      <c r="R38" s="250"/>
      <c r="S38" s="250"/>
      <c r="T38" s="155"/>
      <c r="U38" s="155"/>
      <c r="V38" s="155"/>
      <c r="W38" s="155"/>
      <c r="X38" s="155"/>
      <c r="Y38" s="155"/>
      <c r="Z38" s="155"/>
      <c r="AA38" s="155"/>
      <c r="AB38" s="155"/>
      <c r="AC38" s="155"/>
      <c r="AD38" s="155"/>
      <c r="AE38" s="155"/>
      <c r="AF38" s="155"/>
      <c r="AG38" s="155"/>
      <c r="AH38" s="155"/>
      <c r="AI38" s="155"/>
      <c r="AJ38" s="155"/>
    </row>
    <row r="39" spans="1:37" ht="12" customHeight="1" x14ac:dyDescent="0.15">
      <c r="A39" s="230"/>
      <c r="B39" s="155"/>
      <c r="C39" s="250"/>
      <c r="D39" s="250"/>
      <c r="E39" s="250"/>
      <c r="F39" s="250"/>
      <c r="G39" s="250"/>
      <c r="H39" s="250"/>
      <c r="I39" s="250"/>
      <c r="J39" s="250"/>
      <c r="K39" s="250"/>
      <c r="L39" s="155"/>
      <c r="M39" s="155"/>
      <c r="N39" s="250"/>
      <c r="O39" s="250"/>
      <c r="P39" s="250"/>
      <c r="Q39" s="250"/>
      <c r="R39" s="250"/>
      <c r="S39" s="250"/>
      <c r="T39" s="155"/>
      <c r="U39" s="155"/>
      <c r="V39" s="155"/>
      <c r="W39" s="155"/>
      <c r="X39" s="155"/>
      <c r="Y39" s="155"/>
      <c r="Z39" s="155"/>
      <c r="AA39" s="155"/>
      <c r="AB39" s="155"/>
      <c r="AC39" s="155"/>
      <c r="AD39" s="155"/>
      <c r="AE39" s="155"/>
      <c r="AF39" s="155"/>
      <c r="AG39" s="155"/>
      <c r="AH39" s="155"/>
      <c r="AI39" s="155"/>
      <c r="AJ39" s="155"/>
    </row>
    <row r="40" spans="1:37" ht="12" customHeight="1" x14ac:dyDescent="0.15">
      <c r="A40" s="230"/>
      <c r="B40" s="155"/>
      <c r="C40" s="155"/>
      <c r="D40" s="155"/>
      <c r="E40" s="155"/>
      <c r="F40" s="155"/>
      <c r="G40" s="155"/>
      <c r="H40" s="155"/>
      <c r="I40" s="155"/>
      <c r="J40" s="155"/>
      <c r="K40" s="155"/>
      <c r="L40" s="155"/>
      <c r="M40" s="155"/>
      <c r="N40" s="155"/>
      <c r="O40" s="155"/>
      <c r="P40" s="155"/>
      <c r="Q40" s="155"/>
      <c r="R40" s="155"/>
      <c r="S40" s="161"/>
      <c r="T40" s="155"/>
      <c r="U40" s="155"/>
      <c r="V40" s="155"/>
      <c r="W40" s="155"/>
      <c r="X40" s="155"/>
      <c r="Y40" s="155"/>
      <c r="Z40" s="155"/>
      <c r="AA40" s="155"/>
      <c r="AB40" s="155"/>
      <c r="AC40" s="155"/>
      <c r="AD40" s="155"/>
      <c r="AE40" s="155"/>
      <c r="AF40" s="155"/>
      <c r="AG40" s="155"/>
      <c r="AH40" s="155"/>
      <c r="AI40" s="155"/>
      <c r="AJ40" s="155"/>
    </row>
    <row r="41" spans="1:37" ht="12" customHeight="1" x14ac:dyDescent="0.15">
      <c r="A41" s="230"/>
      <c r="B41" s="155"/>
      <c r="C41" s="164" t="s">
        <v>132</v>
      </c>
      <c r="D41" s="155"/>
      <c r="E41" s="155"/>
      <c r="F41" s="155"/>
      <c r="G41" s="155" t="s">
        <v>318</v>
      </c>
      <c r="H41" s="155"/>
      <c r="I41" s="155"/>
      <c r="J41" s="155"/>
      <c r="K41" s="155"/>
      <c r="L41" s="155"/>
      <c r="M41" s="155"/>
      <c r="N41" s="155"/>
      <c r="O41" s="155"/>
      <c r="P41" s="155"/>
      <c r="Q41" s="155"/>
      <c r="R41" s="155"/>
      <c r="S41" s="161"/>
      <c r="T41" s="155"/>
      <c r="U41" s="155"/>
      <c r="V41" s="155"/>
      <c r="W41" s="155"/>
      <c r="X41" s="155"/>
      <c r="Y41" s="155"/>
      <c r="Z41" s="155"/>
      <c r="AA41" s="155"/>
      <c r="AB41" s="155"/>
      <c r="AC41" s="155"/>
      <c r="AD41" s="155"/>
      <c r="AE41" s="155"/>
      <c r="AF41" s="155"/>
      <c r="AG41" s="155"/>
      <c r="AH41" s="155"/>
      <c r="AI41" s="155"/>
      <c r="AJ41" s="155"/>
      <c r="AK41" s="249"/>
    </row>
    <row r="42" spans="1:37" ht="12" customHeight="1" x14ac:dyDescent="0.15">
      <c r="A42" s="230"/>
      <c r="B42" s="155"/>
      <c r="C42" s="800">
        <f>F38</f>
        <v>1200000</v>
      </c>
      <c r="D42" s="800"/>
      <c r="E42" s="801" t="s">
        <v>212</v>
      </c>
      <c r="F42" s="801"/>
      <c r="G42" s="800">
        <f>L38</f>
        <v>1000000</v>
      </c>
      <c r="H42" s="800"/>
      <c r="I42" s="800"/>
      <c r="J42" s="802">
        <f>C42-G42</f>
        <v>200000</v>
      </c>
      <c r="K42" s="802"/>
      <c r="L42" s="802"/>
      <c r="M42" s="155"/>
      <c r="N42" s="155"/>
      <c r="O42" s="155"/>
      <c r="P42" s="155"/>
      <c r="Q42" s="155"/>
      <c r="R42" s="155"/>
      <c r="S42" s="161"/>
      <c r="T42" s="155"/>
      <c r="U42" s="155"/>
      <c r="V42" s="155"/>
      <c r="W42" s="155"/>
      <c r="X42" s="155"/>
      <c r="Y42" s="155"/>
      <c r="Z42" s="155"/>
      <c r="AA42" s="155"/>
      <c r="AB42" s="155"/>
      <c r="AC42" s="155"/>
      <c r="AD42" s="155"/>
      <c r="AE42" s="155"/>
      <c r="AF42" s="155"/>
      <c r="AG42" s="155"/>
      <c r="AH42" s="155"/>
      <c r="AI42" s="155"/>
      <c r="AJ42" s="155"/>
      <c r="AK42" s="249"/>
    </row>
    <row r="43" spans="1:37" ht="12" customHeight="1" x14ac:dyDescent="0.15">
      <c r="A43" s="230"/>
      <c r="B43" s="155"/>
      <c r="C43" s="155"/>
      <c r="D43" s="155"/>
      <c r="E43" s="155"/>
      <c r="F43" s="155"/>
      <c r="G43" s="155"/>
      <c r="H43" s="155"/>
      <c r="I43" s="155"/>
      <c r="J43" s="155"/>
      <c r="K43" s="155"/>
      <c r="L43" s="155"/>
      <c r="M43" s="155"/>
      <c r="N43" s="155"/>
      <c r="O43" s="155"/>
      <c r="P43" s="155"/>
      <c r="Q43" s="155"/>
      <c r="R43" s="155"/>
      <c r="S43" s="161"/>
      <c r="T43" s="155"/>
      <c r="U43" s="155"/>
      <c r="V43" s="155"/>
      <c r="W43" s="155"/>
      <c r="X43" s="155"/>
      <c r="Y43" s="155"/>
      <c r="Z43" s="155"/>
      <c r="AA43" s="155"/>
      <c r="AB43" s="155"/>
      <c r="AC43" s="155"/>
      <c r="AD43" s="155"/>
      <c r="AE43" s="155"/>
      <c r="AF43" s="155"/>
      <c r="AG43" s="155"/>
      <c r="AH43" s="155"/>
      <c r="AI43" s="155"/>
      <c r="AJ43" s="155"/>
      <c r="AK43" s="249"/>
    </row>
    <row r="44" spans="1:37" ht="12" customHeight="1" x14ac:dyDescent="0.15">
      <c r="A44" s="230"/>
      <c r="B44" s="155"/>
      <c r="C44" s="155"/>
      <c r="D44" s="155"/>
      <c r="E44" s="155"/>
      <c r="F44" s="155"/>
      <c r="G44" s="155"/>
      <c r="H44" s="155"/>
      <c r="I44" s="155"/>
      <c r="J44" s="155"/>
      <c r="K44" s="155"/>
      <c r="L44" s="155"/>
      <c r="M44" s="155"/>
      <c r="N44" s="155"/>
      <c r="O44" s="155"/>
      <c r="P44" s="155"/>
      <c r="Q44" s="155"/>
      <c r="R44" s="155"/>
      <c r="S44" s="161"/>
      <c r="T44" s="155"/>
      <c r="U44" s="155"/>
      <c r="V44" s="155"/>
      <c r="W44" s="155"/>
      <c r="X44" s="155"/>
      <c r="Y44" s="155"/>
      <c r="Z44" s="155"/>
      <c r="AA44" s="155"/>
      <c r="AB44" s="155"/>
      <c r="AC44" s="155"/>
      <c r="AD44" s="155"/>
      <c r="AE44" s="155"/>
      <c r="AF44" s="155"/>
      <c r="AG44" s="155"/>
      <c r="AH44" s="155"/>
      <c r="AI44" s="155"/>
      <c r="AJ44" s="155"/>
      <c r="AK44" s="249"/>
    </row>
    <row r="45" spans="1:37" ht="12" customHeight="1" x14ac:dyDescent="0.15">
      <c r="A45" s="230"/>
      <c r="B45" s="155"/>
      <c r="C45" s="155"/>
      <c r="D45" s="155"/>
      <c r="E45" s="155"/>
      <c r="F45" s="155"/>
      <c r="G45" s="155"/>
      <c r="H45" s="155"/>
      <c r="I45" s="155"/>
      <c r="J45" s="155"/>
      <c r="K45" s="155"/>
      <c r="L45" s="155"/>
      <c r="M45" s="155"/>
      <c r="N45" s="155"/>
      <c r="O45" s="155"/>
      <c r="P45" s="155"/>
      <c r="Q45" s="155"/>
      <c r="R45" s="155"/>
      <c r="S45" s="161"/>
      <c r="T45" s="155"/>
      <c r="U45" s="155"/>
      <c r="V45" s="155"/>
      <c r="W45" s="155"/>
      <c r="X45" s="155"/>
      <c r="Y45" s="155"/>
      <c r="Z45" s="155"/>
      <c r="AA45" s="155"/>
      <c r="AB45" s="155"/>
      <c r="AC45" s="155"/>
      <c r="AD45" s="155"/>
      <c r="AE45" s="155"/>
      <c r="AF45" s="155"/>
      <c r="AG45" s="155"/>
      <c r="AH45" s="155"/>
      <c r="AI45" s="155"/>
      <c r="AJ45" s="155"/>
      <c r="AK45" s="249"/>
    </row>
    <row r="46" spans="1:37" ht="12" customHeight="1" x14ac:dyDescent="0.15">
      <c r="A46" s="230"/>
      <c r="B46" s="155"/>
      <c r="C46" s="155"/>
      <c r="D46" s="155"/>
      <c r="E46" s="155"/>
      <c r="F46" s="155"/>
      <c r="G46" s="155"/>
      <c r="H46" s="155"/>
      <c r="I46" s="155"/>
      <c r="J46" s="155"/>
      <c r="K46" s="155"/>
      <c r="L46" s="155"/>
      <c r="M46" s="155"/>
      <c r="N46" s="155"/>
      <c r="O46" s="155"/>
      <c r="P46" s="155"/>
      <c r="Q46" s="155"/>
      <c r="R46" s="155"/>
      <c r="S46" s="161"/>
      <c r="T46" s="155"/>
      <c r="U46" s="155"/>
      <c r="V46" s="155"/>
      <c r="W46" s="155"/>
      <c r="X46" s="155"/>
      <c r="Y46" s="155"/>
      <c r="Z46" s="155"/>
      <c r="AA46" s="155"/>
      <c r="AB46" s="155"/>
      <c r="AC46" s="155"/>
      <c r="AD46" s="155"/>
      <c r="AE46" s="155"/>
      <c r="AF46" s="155"/>
      <c r="AG46" s="155"/>
      <c r="AH46" s="155"/>
      <c r="AI46" s="155"/>
      <c r="AJ46" s="155"/>
      <c r="AK46" s="249"/>
    </row>
    <row r="47" spans="1:37" ht="12" customHeight="1" x14ac:dyDescent="0.15">
      <c r="A47" s="230"/>
      <c r="B47" s="155"/>
      <c r="C47" s="155"/>
      <c r="D47" s="155"/>
      <c r="E47" s="155"/>
      <c r="F47" s="155"/>
      <c r="G47" s="155"/>
      <c r="H47" s="155"/>
      <c r="I47" s="155"/>
      <c r="J47" s="155"/>
      <c r="K47" s="155"/>
      <c r="L47" s="155"/>
      <c r="M47" s="155"/>
      <c r="N47" s="155"/>
      <c r="O47" s="155"/>
      <c r="P47" s="155"/>
      <c r="Q47" s="155"/>
      <c r="R47" s="155"/>
      <c r="S47" s="161"/>
      <c r="T47" s="155"/>
      <c r="U47" s="155"/>
      <c r="V47" s="155"/>
      <c r="W47" s="155"/>
      <c r="X47" s="155"/>
      <c r="Y47" s="155"/>
      <c r="Z47" s="155"/>
      <c r="AA47" s="155"/>
      <c r="AB47" s="155"/>
      <c r="AC47" s="155"/>
      <c r="AD47" s="155"/>
      <c r="AE47" s="155"/>
      <c r="AF47" s="155"/>
      <c r="AG47" s="155"/>
      <c r="AH47" s="155"/>
      <c r="AI47" s="155"/>
      <c r="AJ47" s="155"/>
      <c r="AK47" s="249"/>
    </row>
    <row r="48" spans="1:37" ht="12" customHeight="1" x14ac:dyDescent="0.15">
      <c r="A48" s="230"/>
      <c r="B48" s="155"/>
      <c r="C48" s="155"/>
      <c r="D48" s="155"/>
      <c r="E48" s="155"/>
      <c r="F48" s="155"/>
      <c r="G48" s="155"/>
      <c r="H48" s="155"/>
      <c r="I48" s="155"/>
      <c r="J48" s="155"/>
      <c r="K48" s="155"/>
      <c r="L48" s="155"/>
      <c r="M48" s="155"/>
      <c r="N48" s="155"/>
      <c r="O48" s="155"/>
      <c r="P48" s="155"/>
      <c r="Q48" s="155"/>
      <c r="R48" s="155"/>
      <c r="S48" s="161"/>
      <c r="T48" s="155"/>
      <c r="U48" s="155"/>
      <c r="V48" s="155"/>
      <c r="W48" s="155"/>
      <c r="X48" s="155"/>
      <c r="Y48" s="155"/>
      <c r="Z48" s="155"/>
      <c r="AA48" s="155"/>
      <c r="AB48" s="155"/>
      <c r="AC48" s="155"/>
      <c r="AD48" s="155"/>
      <c r="AE48" s="155"/>
      <c r="AF48" s="155"/>
      <c r="AG48" s="155"/>
      <c r="AH48" s="155"/>
      <c r="AI48" s="155"/>
      <c r="AJ48" s="155"/>
      <c r="AK48" s="249"/>
    </row>
    <row r="49" spans="1:37" ht="12" customHeight="1" x14ac:dyDescent="0.15">
      <c r="A49" s="230"/>
      <c r="B49" s="155"/>
      <c r="C49" s="155"/>
      <c r="D49" s="155"/>
      <c r="E49" s="155"/>
      <c r="F49" s="155"/>
      <c r="G49" s="155"/>
      <c r="H49" s="155"/>
      <c r="I49" s="155"/>
      <c r="J49" s="155"/>
      <c r="K49" s="155"/>
      <c r="L49" s="155"/>
      <c r="M49" s="155"/>
      <c r="N49" s="155"/>
      <c r="O49" s="155"/>
      <c r="P49" s="155"/>
      <c r="Q49" s="155"/>
      <c r="R49" s="155"/>
      <c r="S49" s="161"/>
      <c r="T49" s="155"/>
      <c r="U49" s="155"/>
      <c r="V49" s="155"/>
      <c r="W49" s="155"/>
      <c r="X49" s="155"/>
      <c r="Y49" s="155"/>
      <c r="Z49" s="155"/>
      <c r="AA49" s="155"/>
      <c r="AB49" s="155"/>
      <c r="AC49" s="155"/>
      <c r="AD49" s="155"/>
      <c r="AE49" s="155"/>
      <c r="AF49" s="155"/>
      <c r="AG49" s="155"/>
      <c r="AH49" s="155"/>
      <c r="AI49" s="155"/>
      <c r="AJ49" s="155"/>
      <c r="AK49" s="249"/>
    </row>
    <row r="50" spans="1:37" ht="12" customHeight="1" x14ac:dyDescent="0.15">
      <c r="A50" s="230"/>
      <c r="B50" s="155"/>
      <c r="C50" s="155"/>
      <c r="D50" s="155"/>
      <c r="E50" s="155"/>
      <c r="F50" s="155"/>
      <c r="G50" s="155"/>
      <c r="H50" s="155"/>
      <c r="I50" s="155"/>
      <c r="J50" s="155"/>
      <c r="K50" s="155"/>
      <c r="L50" s="155"/>
      <c r="M50" s="155"/>
      <c r="N50" s="155"/>
      <c r="O50" s="155"/>
      <c r="P50" s="155"/>
      <c r="Q50" s="155"/>
      <c r="R50" s="155"/>
      <c r="S50" s="161"/>
      <c r="T50" s="155"/>
      <c r="U50" s="155"/>
      <c r="V50" s="155"/>
      <c r="W50" s="155"/>
      <c r="X50" s="155"/>
      <c r="Y50" s="155"/>
      <c r="Z50" s="155"/>
      <c r="AA50" s="155"/>
      <c r="AB50" s="155"/>
      <c r="AC50" s="155"/>
      <c r="AD50" s="155"/>
      <c r="AE50" s="155"/>
      <c r="AF50" s="155"/>
      <c r="AG50" s="155"/>
      <c r="AH50" s="155"/>
      <c r="AI50" s="155"/>
      <c r="AJ50" s="155"/>
      <c r="AK50" s="249"/>
    </row>
    <row r="51" spans="1:37" ht="12" customHeight="1" x14ac:dyDescent="0.15">
      <c r="A51" s="230"/>
      <c r="B51" s="155"/>
      <c r="C51" s="155"/>
      <c r="D51" s="155"/>
      <c r="E51" s="155"/>
      <c r="F51" s="155"/>
      <c r="G51" s="155"/>
      <c r="H51" s="155"/>
      <c r="I51" s="155"/>
      <c r="J51" s="155"/>
      <c r="K51" s="155"/>
      <c r="L51" s="155"/>
      <c r="M51" s="155"/>
      <c r="N51" s="155"/>
      <c r="O51" s="155"/>
      <c r="P51" s="155"/>
      <c r="Q51" s="155"/>
      <c r="R51" s="155"/>
      <c r="S51" s="161"/>
      <c r="T51" s="155"/>
      <c r="U51" s="155"/>
      <c r="V51" s="155"/>
      <c r="W51" s="155"/>
      <c r="X51" s="155"/>
      <c r="Y51" s="155"/>
      <c r="Z51" s="155"/>
      <c r="AA51" s="155"/>
      <c r="AB51" s="155"/>
      <c r="AC51" s="155"/>
      <c r="AD51" s="155"/>
      <c r="AE51" s="155"/>
      <c r="AF51" s="155"/>
      <c r="AG51" s="155"/>
      <c r="AH51" s="155"/>
      <c r="AI51" s="155"/>
      <c r="AJ51" s="155"/>
      <c r="AK51" s="249"/>
    </row>
    <row r="52" spans="1:37" ht="12" customHeight="1" x14ac:dyDescent="0.15">
      <c r="A52" s="230"/>
      <c r="B52" s="155"/>
      <c r="C52" s="155"/>
      <c r="D52" s="155"/>
      <c r="E52" s="155"/>
      <c r="F52" s="155"/>
      <c r="G52" s="155"/>
      <c r="H52" s="155"/>
      <c r="I52" s="155"/>
      <c r="J52" s="155"/>
      <c r="K52" s="155"/>
      <c r="L52" s="155"/>
      <c r="M52" s="155"/>
      <c r="N52" s="155"/>
      <c r="O52" s="155"/>
      <c r="P52" s="155"/>
      <c r="Q52" s="155"/>
      <c r="R52" s="155"/>
      <c r="S52" s="161"/>
      <c r="T52" s="155"/>
      <c r="U52" s="155"/>
      <c r="V52" s="155"/>
      <c r="W52" s="155"/>
      <c r="X52" s="155"/>
      <c r="Y52" s="155"/>
      <c r="Z52" s="155"/>
      <c r="AA52" s="155"/>
      <c r="AB52" s="155"/>
      <c r="AC52" s="155"/>
      <c r="AD52" s="155"/>
      <c r="AE52" s="155"/>
      <c r="AF52" s="155"/>
      <c r="AG52" s="155"/>
      <c r="AH52" s="155"/>
      <c r="AI52" s="155"/>
      <c r="AJ52" s="155"/>
      <c r="AK52" s="249"/>
    </row>
    <row r="53" spans="1:37" ht="12" customHeight="1" x14ac:dyDescent="0.15">
      <c r="A53" s="230"/>
      <c r="B53" s="155"/>
      <c r="C53" s="155"/>
      <c r="D53" s="155"/>
      <c r="E53" s="155"/>
      <c r="F53" s="155"/>
      <c r="G53" s="155"/>
      <c r="H53" s="155"/>
      <c r="I53" s="155"/>
      <c r="J53" s="155"/>
      <c r="K53" s="155"/>
      <c r="L53" s="155"/>
      <c r="M53" s="155"/>
      <c r="N53" s="155"/>
      <c r="O53" s="155"/>
      <c r="P53" s="155"/>
      <c r="Q53" s="155"/>
      <c r="R53" s="155"/>
      <c r="S53" s="160"/>
      <c r="T53" s="155"/>
      <c r="U53" s="155"/>
      <c r="V53" s="155"/>
      <c r="W53" s="155"/>
      <c r="X53" s="155"/>
      <c r="Y53" s="155"/>
      <c r="Z53" s="155"/>
      <c r="AA53" s="155"/>
      <c r="AB53" s="155"/>
      <c r="AC53" s="155"/>
      <c r="AD53" s="155"/>
      <c r="AE53" s="155"/>
      <c r="AF53" s="155"/>
      <c r="AG53" s="155"/>
      <c r="AH53" s="155"/>
      <c r="AI53" s="155"/>
      <c r="AJ53" s="155"/>
      <c r="AK53" s="249"/>
    </row>
    <row r="54" spans="1:37" ht="12" customHeight="1" x14ac:dyDescent="0.15">
      <c r="A54" s="230"/>
      <c r="B54" s="155"/>
      <c r="C54" s="155"/>
      <c r="D54" s="155"/>
      <c r="E54" s="155"/>
      <c r="F54" s="155"/>
      <c r="G54" s="155"/>
      <c r="H54" s="155"/>
      <c r="I54" s="155"/>
      <c r="J54" s="159" t="s">
        <v>205</v>
      </c>
      <c r="K54" s="159" t="s">
        <v>204</v>
      </c>
      <c r="L54" s="761" t="s">
        <v>203</v>
      </c>
      <c r="M54" s="762"/>
      <c r="N54" s="762"/>
      <c r="O54" s="762"/>
      <c r="P54" s="762"/>
      <c r="Q54" s="762"/>
      <c r="R54" s="762"/>
      <c r="S54" s="763"/>
      <c r="T54" s="155"/>
      <c r="U54" s="155"/>
      <c r="V54" s="155"/>
      <c r="W54" s="155"/>
      <c r="X54" s="155"/>
      <c r="Y54" s="155"/>
      <c r="Z54" s="155"/>
      <c r="AA54" s="155"/>
      <c r="AB54" s="155"/>
      <c r="AC54" s="155"/>
      <c r="AD54" s="155"/>
      <c r="AE54" s="155"/>
      <c r="AF54" s="155"/>
      <c r="AG54" s="155"/>
      <c r="AH54" s="155"/>
      <c r="AI54" s="155"/>
      <c r="AJ54" s="155"/>
      <c r="AK54" s="249"/>
    </row>
    <row r="55" spans="1:37" ht="12" customHeight="1" x14ac:dyDescent="0.15">
      <c r="A55" s="230"/>
      <c r="B55" s="155"/>
      <c r="C55" s="155"/>
      <c r="D55" s="155"/>
      <c r="E55" s="155"/>
      <c r="F55" s="155"/>
      <c r="G55" s="155"/>
      <c r="H55" s="155"/>
      <c r="I55" s="155"/>
      <c r="J55" s="159">
        <v>1</v>
      </c>
      <c r="K55" s="159" t="s">
        <v>202</v>
      </c>
      <c r="L55" s="795" t="s">
        <v>201</v>
      </c>
      <c r="M55" s="796"/>
      <c r="N55" s="796"/>
      <c r="O55" s="796"/>
      <c r="P55" s="796"/>
      <c r="Q55" s="796"/>
      <c r="R55" s="796"/>
      <c r="S55" s="797"/>
      <c r="T55" s="155"/>
      <c r="U55" s="155"/>
      <c r="V55" s="155"/>
      <c r="W55" s="155"/>
      <c r="X55" s="155"/>
      <c r="Y55" s="155"/>
      <c r="Z55" s="155"/>
      <c r="AA55" s="155"/>
      <c r="AB55" s="155"/>
      <c r="AC55" s="155"/>
      <c r="AD55" s="155"/>
      <c r="AE55" s="155"/>
      <c r="AF55" s="155"/>
      <c r="AG55" s="155"/>
      <c r="AH55" s="155"/>
      <c r="AI55" s="155"/>
      <c r="AJ55" s="155"/>
      <c r="AK55" s="249"/>
    </row>
    <row r="56" spans="1:37" ht="12" customHeight="1" x14ac:dyDescent="0.15">
      <c r="A56" s="230"/>
      <c r="B56" s="155"/>
      <c r="C56" s="155"/>
      <c r="D56" s="155"/>
      <c r="E56" s="155"/>
      <c r="F56" s="155"/>
      <c r="G56" s="155"/>
      <c r="H56" s="155"/>
      <c r="I56" s="155"/>
      <c r="J56" s="159">
        <v>2</v>
      </c>
      <c r="K56" s="159" t="s">
        <v>113</v>
      </c>
      <c r="L56" s="795" t="s">
        <v>200</v>
      </c>
      <c r="M56" s="796"/>
      <c r="N56" s="796"/>
      <c r="O56" s="796"/>
      <c r="P56" s="796"/>
      <c r="Q56" s="796"/>
      <c r="R56" s="796"/>
      <c r="S56" s="797"/>
      <c r="T56" s="155"/>
      <c r="U56" s="155"/>
      <c r="V56" s="250"/>
      <c r="W56" s="176"/>
      <c r="X56" s="176"/>
      <c r="Y56" s="250"/>
      <c r="Z56" s="250"/>
      <c r="AA56" s="162"/>
      <c r="AB56" s="250"/>
      <c r="AC56" s="250"/>
      <c r="AD56" s="162"/>
      <c r="AE56" s="250"/>
      <c r="AF56" s="250"/>
      <c r="AG56" s="250"/>
      <c r="AH56" s="250"/>
      <c r="AI56" s="250"/>
      <c r="AJ56" s="250"/>
      <c r="AK56" s="249"/>
    </row>
    <row r="57" spans="1:37" ht="12" customHeight="1" x14ac:dyDescent="0.15">
      <c r="A57" s="230"/>
      <c r="B57" s="155"/>
      <c r="C57" s="155"/>
      <c r="D57" s="155"/>
      <c r="E57" s="155"/>
      <c r="F57" s="155"/>
      <c r="G57" s="155"/>
      <c r="H57" s="155"/>
      <c r="I57" s="155"/>
      <c r="J57" s="159">
        <v>3</v>
      </c>
      <c r="K57" s="159" t="s">
        <v>112</v>
      </c>
      <c r="L57" s="795" t="s">
        <v>199</v>
      </c>
      <c r="M57" s="796"/>
      <c r="N57" s="796"/>
      <c r="O57" s="796"/>
      <c r="P57" s="796"/>
      <c r="Q57" s="796"/>
      <c r="R57" s="796"/>
      <c r="S57" s="797"/>
      <c r="T57" s="155"/>
      <c r="U57" s="155"/>
      <c r="V57" s="155"/>
      <c r="W57" s="157"/>
      <c r="X57" s="157"/>
      <c r="Y57" s="155"/>
      <c r="Z57" s="155"/>
      <c r="AA57" s="156"/>
      <c r="AB57" s="155"/>
      <c r="AC57" s="155"/>
      <c r="AD57" s="156"/>
      <c r="AE57" s="155"/>
      <c r="AF57" s="155"/>
      <c r="AG57" s="155"/>
      <c r="AH57" s="155"/>
      <c r="AI57" s="155"/>
      <c r="AJ57" s="155"/>
    </row>
    <row r="58" spans="1:37" x14ac:dyDescent="0.15">
      <c r="A58" s="230"/>
      <c r="B58" s="155"/>
      <c r="C58" s="155"/>
      <c r="D58" s="155"/>
      <c r="E58" s="155"/>
      <c r="F58" s="155"/>
      <c r="G58" s="155"/>
      <c r="H58" s="155"/>
      <c r="I58" s="155"/>
      <c r="J58" s="159">
        <v>4</v>
      </c>
      <c r="K58" s="159" t="s">
        <v>317</v>
      </c>
      <c r="L58" s="795" t="s">
        <v>197</v>
      </c>
      <c r="M58" s="796"/>
      <c r="N58" s="796"/>
      <c r="O58" s="796"/>
      <c r="P58" s="796"/>
      <c r="Q58" s="796"/>
      <c r="R58" s="796"/>
      <c r="S58" s="797"/>
      <c r="T58" s="155"/>
      <c r="U58" s="155"/>
      <c r="V58" s="155"/>
      <c r="W58" s="157"/>
      <c r="X58" s="157"/>
      <c r="Y58" s="155"/>
      <c r="Z58" s="155"/>
      <c r="AA58" s="156"/>
      <c r="AB58" s="155"/>
      <c r="AC58" s="155"/>
      <c r="AD58" s="156"/>
      <c r="AE58" s="155"/>
      <c r="AF58" s="155"/>
      <c r="AG58" s="155"/>
      <c r="AH58" s="155"/>
      <c r="AI58" s="155"/>
      <c r="AJ58" s="155"/>
    </row>
    <row r="59" spans="1:37" ht="12" customHeight="1" x14ac:dyDescent="0.15">
      <c r="A59" s="230"/>
      <c r="B59" s="155"/>
      <c r="C59" s="155"/>
      <c r="D59" s="155"/>
      <c r="E59" s="155"/>
      <c r="F59" s="155"/>
      <c r="G59" s="155"/>
      <c r="H59" s="155"/>
      <c r="I59" s="155"/>
      <c r="J59" s="159">
        <v>5</v>
      </c>
      <c r="K59" s="159" t="s">
        <v>196</v>
      </c>
      <c r="L59" s="795" t="s">
        <v>195</v>
      </c>
      <c r="M59" s="796"/>
      <c r="N59" s="796"/>
      <c r="O59" s="796"/>
      <c r="P59" s="796"/>
      <c r="Q59" s="796"/>
      <c r="R59" s="796"/>
      <c r="S59" s="797"/>
      <c r="T59" s="155"/>
      <c r="U59" s="155"/>
      <c r="V59" s="155"/>
      <c r="W59" s="157"/>
      <c r="X59" s="157"/>
      <c r="Y59" s="155"/>
      <c r="Z59" s="155"/>
      <c r="AA59" s="156"/>
      <c r="AB59" s="155"/>
      <c r="AC59" s="155"/>
      <c r="AD59" s="156"/>
      <c r="AE59" s="155"/>
      <c r="AF59" s="155"/>
      <c r="AG59" s="155"/>
      <c r="AH59" s="155"/>
      <c r="AI59" s="155"/>
      <c r="AJ59" s="155"/>
    </row>
    <row r="60" spans="1:37" ht="12" customHeight="1" x14ac:dyDescent="0.15">
      <c r="A60" s="230"/>
      <c r="B60" s="155"/>
      <c r="C60" s="155"/>
      <c r="D60" s="155"/>
      <c r="E60" s="155"/>
      <c r="F60" s="155"/>
      <c r="G60" s="155"/>
      <c r="H60" s="155"/>
      <c r="I60" s="155"/>
      <c r="J60" s="159">
        <v>6</v>
      </c>
      <c r="K60" s="159" t="s">
        <v>194</v>
      </c>
      <c r="L60" s="795" t="s">
        <v>193</v>
      </c>
      <c r="M60" s="796"/>
      <c r="N60" s="796"/>
      <c r="O60" s="796"/>
      <c r="P60" s="796"/>
      <c r="Q60" s="796"/>
      <c r="R60" s="796"/>
      <c r="S60" s="797"/>
      <c r="T60" s="155"/>
      <c r="U60" s="155"/>
      <c r="V60" s="155"/>
      <c r="W60" s="157"/>
      <c r="X60" s="157"/>
      <c r="Y60" s="155"/>
      <c r="Z60" s="155"/>
      <c r="AA60" s="156"/>
      <c r="AB60" s="155"/>
      <c r="AC60" s="155"/>
      <c r="AD60" s="156"/>
      <c r="AE60" s="155"/>
      <c r="AF60" s="155"/>
      <c r="AG60" s="155"/>
      <c r="AH60" s="155"/>
      <c r="AI60" s="155"/>
      <c r="AJ60" s="155"/>
    </row>
    <row r="61" spans="1:37" ht="12" customHeight="1" x14ac:dyDescent="0.15">
      <c r="A61" s="230"/>
      <c r="B61" s="155"/>
      <c r="C61" s="155"/>
      <c r="D61" s="155"/>
      <c r="E61" s="155"/>
      <c r="F61" s="155"/>
      <c r="G61" s="155"/>
      <c r="H61" s="155"/>
      <c r="I61" s="155"/>
      <c r="J61" s="158">
        <v>7</v>
      </c>
      <c r="K61" s="158" t="s">
        <v>192</v>
      </c>
      <c r="L61" s="795" t="s">
        <v>191</v>
      </c>
      <c r="M61" s="796"/>
      <c r="N61" s="796"/>
      <c r="O61" s="796"/>
      <c r="P61" s="796"/>
      <c r="Q61" s="796"/>
      <c r="R61" s="796"/>
      <c r="S61" s="797"/>
      <c r="T61" s="155"/>
      <c r="U61" s="155"/>
      <c r="V61" s="155"/>
      <c r="W61" s="157"/>
      <c r="X61" s="157"/>
      <c r="Y61" s="155"/>
      <c r="Z61" s="155"/>
      <c r="AA61" s="156"/>
      <c r="AB61" s="155"/>
      <c r="AC61" s="155"/>
      <c r="AD61" s="156"/>
      <c r="AE61" s="155"/>
      <c r="AF61" s="155"/>
      <c r="AG61" s="155"/>
      <c r="AH61" s="155"/>
      <c r="AI61" s="155"/>
      <c r="AJ61" s="155"/>
    </row>
    <row r="62" spans="1:37" x14ac:dyDescent="0.15">
      <c r="A62" s="230"/>
      <c r="B62" s="155"/>
      <c r="C62" s="155"/>
      <c r="D62" s="155"/>
      <c r="E62" s="155"/>
      <c r="F62" s="155"/>
      <c r="G62" s="155"/>
      <c r="H62" s="155"/>
      <c r="I62" s="155"/>
      <c r="J62" s="158">
        <v>8</v>
      </c>
      <c r="K62" s="158" t="s">
        <v>190</v>
      </c>
      <c r="L62" s="795" t="s">
        <v>189</v>
      </c>
      <c r="M62" s="796"/>
      <c r="N62" s="796"/>
      <c r="O62" s="796"/>
      <c r="P62" s="796"/>
      <c r="Q62" s="796"/>
      <c r="R62" s="796"/>
      <c r="S62" s="797"/>
      <c r="T62" s="155"/>
      <c r="U62" s="155"/>
      <c r="V62" s="155"/>
      <c r="W62" s="157"/>
      <c r="X62" s="157"/>
      <c r="Y62" s="155"/>
      <c r="Z62" s="155"/>
      <c r="AA62" s="156"/>
      <c r="AB62" s="155"/>
      <c r="AC62" s="155"/>
      <c r="AD62" s="156"/>
      <c r="AE62" s="155"/>
      <c r="AF62" s="155"/>
      <c r="AG62" s="155"/>
      <c r="AH62" s="155"/>
      <c r="AI62" s="155"/>
      <c r="AJ62" s="155"/>
    </row>
  </sheetData>
  <sheetProtection formatCells="0" formatColumns="0" formatRows="0" autoFilter="0"/>
  <autoFilter ref="B7:AI29" xr:uid="{00000000-0009-0000-0000-000006000000}"/>
  <mergeCells count="172">
    <mergeCell ref="B5:E5"/>
    <mergeCell ref="C6:D6"/>
    <mergeCell ref="E6:J6"/>
    <mergeCell ref="K6:M6"/>
    <mergeCell ref="N6:S6"/>
    <mergeCell ref="N8:N9"/>
    <mergeCell ref="B3:S3"/>
    <mergeCell ref="V6:AI6"/>
    <mergeCell ref="B8:B9"/>
    <mergeCell ref="E8:E9"/>
    <mergeCell ref="F8:F9"/>
    <mergeCell ref="G8:G9"/>
    <mergeCell ref="H8:H9"/>
    <mergeCell ref="I8:I9"/>
    <mergeCell ref="J8:J9"/>
    <mergeCell ref="O8:O9"/>
    <mergeCell ref="P8:P9"/>
    <mergeCell ref="Q8:Q9"/>
    <mergeCell ref="R8:R9"/>
    <mergeCell ref="Q10:Q12"/>
    <mergeCell ref="R10:R12"/>
    <mergeCell ref="B13:B14"/>
    <mergeCell ref="E13:E14"/>
    <mergeCell ref="F13:F14"/>
    <mergeCell ref="G13:G14"/>
    <mergeCell ref="H13:H14"/>
    <mergeCell ref="I13:I14"/>
    <mergeCell ref="R13:R14"/>
    <mergeCell ref="J13:J14"/>
    <mergeCell ref="N13:N14"/>
    <mergeCell ref="O13:O14"/>
    <mergeCell ref="P13:P14"/>
    <mergeCell ref="Q13:Q14"/>
    <mergeCell ref="O10:O12"/>
    <mergeCell ref="B10:B12"/>
    <mergeCell ref="E10:E12"/>
    <mergeCell ref="F10:F12"/>
    <mergeCell ref="G10:G12"/>
    <mergeCell ref="H10:H12"/>
    <mergeCell ref="I10:I12"/>
    <mergeCell ref="J10:J12"/>
    <mergeCell ref="N10:N12"/>
    <mergeCell ref="B17:B18"/>
    <mergeCell ref="E17:E18"/>
    <mergeCell ref="F17:F18"/>
    <mergeCell ref="G17:G18"/>
    <mergeCell ref="H17:H18"/>
    <mergeCell ref="I17:I18"/>
    <mergeCell ref="Q15:Q16"/>
    <mergeCell ref="B15:B16"/>
    <mergeCell ref="E15:E16"/>
    <mergeCell ref="F15:F16"/>
    <mergeCell ref="G15:G16"/>
    <mergeCell ref="H15:H16"/>
    <mergeCell ref="I15:I16"/>
    <mergeCell ref="J17:J18"/>
    <mergeCell ref="N15:N16"/>
    <mergeCell ref="N17:N18"/>
    <mergeCell ref="O17:O18"/>
    <mergeCell ref="P17:P18"/>
    <mergeCell ref="J15:J16"/>
    <mergeCell ref="O15:O16"/>
    <mergeCell ref="P15:P16"/>
    <mergeCell ref="Q17:Q18"/>
    <mergeCell ref="B21:B22"/>
    <mergeCell ref="E21:E22"/>
    <mergeCell ref="F21:F22"/>
    <mergeCell ref="G21:G22"/>
    <mergeCell ref="H21:H22"/>
    <mergeCell ref="I21:I22"/>
    <mergeCell ref="R21:R22"/>
    <mergeCell ref="O19:O20"/>
    <mergeCell ref="B19:B20"/>
    <mergeCell ref="E19:E20"/>
    <mergeCell ref="F19:F20"/>
    <mergeCell ref="G19:G20"/>
    <mergeCell ref="H19:H20"/>
    <mergeCell ref="I19:I20"/>
    <mergeCell ref="J21:J22"/>
    <mergeCell ref="J19:J20"/>
    <mergeCell ref="N19:N20"/>
    <mergeCell ref="N21:N22"/>
    <mergeCell ref="O21:O22"/>
    <mergeCell ref="P21:P22"/>
    <mergeCell ref="Q21:Q22"/>
    <mergeCell ref="B26:B27"/>
    <mergeCell ref="E26:E27"/>
    <mergeCell ref="F26:F27"/>
    <mergeCell ref="G26:G27"/>
    <mergeCell ref="H26:H27"/>
    <mergeCell ref="I26:I27"/>
    <mergeCell ref="J26:J27"/>
    <mergeCell ref="Q23:Q25"/>
    <mergeCell ref="B23:B25"/>
    <mergeCell ref="E23:E25"/>
    <mergeCell ref="F23:F25"/>
    <mergeCell ref="G23:G25"/>
    <mergeCell ref="H23:H25"/>
    <mergeCell ref="I23:I25"/>
    <mergeCell ref="J23:J25"/>
    <mergeCell ref="K26:K27"/>
    <mergeCell ref="L26:L27"/>
    <mergeCell ref="L23:L25"/>
    <mergeCell ref="M23:M25"/>
    <mergeCell ref="N23:N25"/>
    <mergeCell ref="O23:O25"/>
    <mergeCell ref="M26:M27"/>
    <mergeCell ref="N26:N27"/>
    <mergeCell ref="O26:O27"/>
    <mergeCell ref="B28:B29"/>
    <mergeCell ref="E28:E29"/>
    <mergeCell ref="F28:F29"/>
    <mergeCell ref="G28:G29"/>
    <mergeCell ref="H28:H29"/>
    <mergeCell ref="I28:I29"/>
    <mergeCell ref="C35:E35"/>
    <mergeCell ref="F35:H35"/>
    <mergeCell ref="I35:K35"/>
    <mergeCell ref="B30:M30"/>
    <mergeCell ref="C32:H32"/>
    <mergeCell ref="I32:L32"/>
    <mergeCell ref="C33:E33"/>
    <mergeCell ref="F33:H33"/>
    <mergeCell ref="I33:K33"/>
    <mergeCell ref="R28:R29"/>
    <mergeCell ref="J28:J29"/>
    <mergeCell ref="K28:K29"/>
    <mergeCell ref="L28:L29"/>
    <mergeCell ref="M28:M29"/>
    <mergeCell ref="N28:N29"/>
    <mergeCell ref="P28:P29"/>
    <mergeCell ref="V5:AI5"/>
    <mergeCell ref="C36:E36"/>
    <mergeCell ref="F36:H36"/>
    <mergeCell ref="I36:K36"/>
    <mergeCell ref="O28:O29"/>
    <mergeCell ref="Q26:Q27"/>
    <mergeCell ref="P26:P27"/>
    <mergeCell ref="K23:K25"/>
    <mergeCell ref="P23:P25"/>
    <mergeCell ref="R26:R27"/>
    <mergeCell ref="R23:R25"/>
    <mergeCell ref="P19:P20"/>
    <mergeCell ref="Q19:Q20"/>
    <mergeCell ref="R19:R20"/>
    <mergeCell ref="R17:R18"/>
    <mergeCell ref="R15:R16"/>
    <mergeCell ref="P10:P12"/>
    <mergeCell ref="L57:S57"/>
    <mergeCell ref="L58:S58"/>
    <mergeCell ref="L59:S59"/>
    <mergeCell ref="L60:S60"/>
    <mergeCell ref="L61:S61"/>
    <mergeCell ref="L62:S62"/>
    <mergeCell ref="F5:Q5"/>
    <mergeCell ref="C38:E38"/>
    <mergeCell ref="F38:H38"/>
    <mergeCell ref="I38:K38"/>
    <mergeCell ref="L54:S54"/>
    <mergeCell ref="L55:S55"/>
    <mergeCell ref="L56:S56"/>
    <mergeCell ref="C42:D42"/>
    <mergeCell ref="E42:F42"/>
    <mergeCell ref="G42:I42"/>
    <mergeCell ref="J42:L42"/>
    <mergeCell ref="C37:E37"/>
    <mergeCell ref="F37:H37"/>
    <mergeCell ref="I37:K37"/>
    <mergeCell ref="C34:E34"/>
    <mergeCell ref="F34:H34"/>
    <mergeCell ref="I34:K34"/>
    <mergeCell ref="Q28:Q29"/>
  </mergeCells>
  <phoneticPr fontId="3"/>
  <conditionalFormatting sqref="K8 B30 M8 K10 K13 K15 K17 K19 K23 K26 K28 M10 M13 M15 M17 M19 M23 M26 M28">
    <cfRule type="containsErrors" dxfId="3" priority="4">
      <formula>ISERROR(B8)</formula>
    </cfRule>
  </conditionalFormatting>
  <conditionalFormatting sqref="L8 L10 L13 L15 L17 L19 L23 L26 L28">
    <cfRule type="containsErrors" dxfId="2" priority="3">
      <formula>ISERROR(L8)</formula>
    </cfRule>
  </conditionalFormatting>
  <conditionalFormatting sqref="K21 M21">
    <cfRule type="containsErrors" dxfId="1" priority="2">
      <formula>ISERROR(K21)</formula>
    </cfRule>
  </conditionalFormatting>
  <conditionalFormatting sqref="L21">
    <cfRule type="containsErrors" dxfId="0" priority="1">
      <formula>ISERROR(L21)</formula>
    </cfRule>
  </conditionalFormatting>
  <dataValidations count="8">
    <dataValidation type="list" errorStyle="warning" allowBlank="1" showInputMessage="1" sqref="C8:C29" xr:uid="{00000000-0002-0000-0600-000000000000}">
      <formula1>"4月,5月,6月,7月,8月,9月,10月,11月,12月,1月,2月,3月"</formula1>
    </dataValidation>
    <dataValidation type="list" errorStyle="warning" allowBlank="1" showInputMessage="1" sqref="D8:D29" xr:uid="{00000000-0002-0000-0600-000001000000}">
      <formula1>"上旬,中旬,下旬"</formula1>
    </dataValidation>
    <dataValidation type="list" errorStyle="warning" allowBlank="1" showInputMessage="1" sqref="W8:W29" xr:uid="{00000000-0002-0000-0600-000002000000}">
      <formula1>"日当,購入・ﾘｰｽ費,外注費,その他"</formula1>
    </dataValidation>
    <dataValidation type="list" errorStyle="warning" allowBlank="1" showInputMessage="1" sqref="Z8:Z29" xr:uid="{00000000-0002-0000-0600-000003000000}">
      <formula1>"円"</formula1>
    </dataValidation>
    <dataValidation type="list" errorStyle="warning" allowBlank="1" showInputMessage="1" sqref="AG8:AG29 AD8:AD29 AA8:AA29" xr:uid="{00000000-0002-0000-0600-000004000000}">
      <formula1>"×"</formula1>
    </dataValidation>
    <dataValidation type="list" errorStyle="warning" allowBlank="1" showInputMessage="1" sqref="AC8:AC29" xr:uid="{00000000-0002-0000-0600-000005000000}">
      <formula1>"人,時間,回,日,台,m,箇所"</formula1>
    </dataValidation>
    <dataValidation type="list" errorStyle="warning" allowBlank="1" showInputMessage="1" sqref="AF8:AF29 AI8:AI29" xr:uid="{00000000-0002-0000-0600-000006000000}">
      <formula1>"人,時間,回,日,台,本,m,箇所"</formula1>
    </dataValidation>
    <dataValidation type="list" allowBlank="1" showInputMessage="1" showErrorMessage="1" sqref="R5" xr:uid="{00000000-0002-0000-0600-000007000000}">
      <formula1>"　,（案）"</formula1>
    </dataValidation>
  </dataValidations>
  <pageMargins left="0.31496062992125984" right="0.31496062992125984" top="0.78740157480314965" bottom="0.78740157480314965" header="0" footer="0"/>
  <pageSetup paperSize="9" scale="80" fitToHeight="0" orientation="landscape"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pageSetUpPr fitToPage="1"/>
  </sheetPr>
  <dimension ref="A2:AG32"/>
  <sheetViews>
    <sheetView showGridLines="0" view="pageBreakPreview" topLeftCell="A4" zoomScaleNormal="100" zoomScaleSheetLayoutView="100" workbookViewId="0">
      <selection activeCell="J35" sqref="J35"/>
    </sheetView>
  </sheetViews>
  <sheetFormatPr defaultRowHeight="13.5" x14ac:dyDescent="0.4"/>
  <cols>
    <col min="1" max="1" width="3.625" style="102" customWidth="1"/>
    <col min="2" max="2" width="2.75" style="102" customWidth="1"/>
    <col min="3" max="3" width="3.25" style="102" customWidth="1"/>
    <col min="4" max="4" width="2.75" style="102" customWidth="1"/>
    <col min="5" max="5" width="5.25" style="102" customWidth="1"/>
    <col min="6" max="6" width="8.25" style="102" bestFit="1" customWidth="1"/>
    <col min="7" max="8" width="7.25" style="103" bestFit="1" customWidth="1"/>
    <col min="9" max="11" width="7.25" style="102" bestFit="1" customWidth="1"/>
    <col min="12" max="12" width="6.625" style="102" customWidth="1"/>
    <col min="13" max="13" width="8.25" style="102" bestFit="1" customWidth="1"/>
    <col min="14" max="14" width="5.75" style="102" bestFit="1" customWidth="1"/>
    <col min="15" max="15" width="6.625" style="102" customWidth="1"/>
    <col min="16" max="17" width="7.125" style="102" customWidth="1"/>
    <col min="18" max="18" width="2.75" style="102" customWidth="1"/>
    <col min="19" max="19" width="7.625" style="102" customWidth="1"/>
    <col min="20" max="20" width="1.5" style="102" customWidth="1"/>
    <col min="21" max="21" width="5.125" style="102" customWidth="1"/>
    <col min="22" max="22" width="12" style="102" customWidth="1"/>
    <col min="23" max="24" width="5.125" style="102" customWidth="1"/>
    <col min="25" max="25" width="12" style="102" customWidth="1"/>
    <col min="26" max="26" width="28.25" style="102" bestFit="1" customWidth="1"/>
    <col min="27" max="27" width="12.875" style="102" customWidth="1"/>
    <col min="28" max="28" width="3.75" style="102" bestFit="1" customWidth="1"/>
    <col min="29" max="29" width="0.875" style="102" customWidth="1"/>
    <col min="30" max="31" width="5.875" style="102" customWidth="1"/>
    <col min="32" max="16384" width="9" style="102"/>
  </cols>
  <sheetData>
    <row r="2" spans="1:33" ht="32.25" x14ac:dyDescent="0.3">
      <c r="B2" s="101" t="s">
        <v>336</v>
      </c>
    </row>
    <row r="5" spans="1:33" ht="17.25" x14ac:dyDescent="0.15">
      <c r="A5" s="123"/>
      <c r="B5" s="265"/>
      <c r="G5" s="264"/>
      <c r="H5" s="264"/>
      <c r="I5" s="264"/>
      <c r="J5" s="264"/>
      <c r="K5" s="264"/>
      <c r="L5" s="264"/>
      <c r="M5" s="264"/>
      <c r="N5" s="264"/>
      <c r="O5" s="264"/>
      <c r="P5" s="264"/>
      <c r="Q5" s="264"/>
      <c r="S5" s="123"/>
      <c r="T5" s="123"/>
      <c r="U5" s="149"/>
      <c r="V5" s="147"/>
      <c r="W5" s="147"/>
      <c r="X5" s="147"/>
      <c r="Y5" s="147"/>
      <c r="Z5" s="123"/>
      <c r="AA5" s="123"/>
      <c r="AB5" s="123"/>
      <c r="AC5" s="123"/>
      <c r="AD5" s="123"/>
      <c r="AE5" s="123"/>
    </row>
    <row r="6" spans="1:33" ht="17.25" x14ac:dyDescent="0.15">
      <c r="A6" s="123"/>
      <c r="C6" s="264"/>
      <c r="D6" s="264"/>
      <c r="E6" s="264"/>
      <c r="F6" s="264"/>
      <c r="G6" s="264"/>
      <c r="H6" s="264"/>
      <c r="I6" s="264"/>
      <c r="J6" s="264"/>
      <c r="K6" s="264"/>
      <c r="L6" s="264"/>
      <c r="M6" s="264"/>
      <c r="N6" s="264"/>
      <c r="O6" s="264"/>
      <c r="P6" s="264"/>
      <c r="Q6" s="264"/>
      <c r="R6" s="264"/>
      <c r="S6" s="123"/>
      <c r="T6" s="123"/>
      <c r="U6" s="149"/>
      <c r="V6" s="123"/>
      <c r="W6" s="123"/>
      <c r="X6" s="123"/>
      <c r="Y6" s="123"/>
      <c r="Z6" s="123"/>
      <c r="AA6" s="123"/>
      <c r="AB6" s="123"/>
      <c r="AC6" s="123"/>
      <c r="AD6" s="123"/>
      <c r="AE6" s="123"/>
    </row>
    <row r="7" spans="1:33" ht="17.25" customHeight="1" x14ac:dyDescent="0.15">
      <c r="A7" s="123"/>
      <c r="C7" s="858" t="str">
        <f>基礎データ!D9&amp;基礎データ!E9&amp;基礎データ!F9</f>
        <v>令和△年度</v>
      </c>
      <c r="D7" s="858"/>
      <c r="E7" s="858"/>
      <c r="F7" s="858"/>
      <c r="G7" s="264"/>
      <c r="H7" s="264"/>
      <c r="I7" s="264"/>
      <c r="J7" s="264"/>
      <c r="K7" s="850" t="s">
        <v>335</v>
      </c>
      <c r="L7" s="851"/>
      <c r="M7" s="851"/>
      <c r="N7" s="851"/>
      <c r="O7" s="851"/>
      <c r="P7" s="851"/>
      <c r="Q7" s="851"/>
      <c r="R7" s="264"/>
      <c r="S7" s="123"/>
      <c r="T7" s="123"/>
      <c r="U7" s="126"/>
      <c r="V7" s="123"/>
      <c r="W7" s="123"/>
      <c r="X7" s="123"/>
      <c r="Y7" s="123"/>
      <c r="Z7" s="123"/>
      <c r="AA7" s="123"/>
      <c r="AB7" s="123"/>
      <c r="AC7" s="123"/>
      <c r="AD7" s="123"/>
      <c r="AE7" s="123"/>
    </row>
    <row r="8" spans="1:33" ht="17.25" customHeight="1" x14ac:dyDescent="0.15">
      <c r="A8" s="123"/>
      <c r="C8" s="148" t="s">
        <v>334</v>
      </c>
      <c r="D8" s="148"/>
      <c r="E8" s="148"/>
      <c r="F8" s="148"/>
      <c r="G8" s="262"/>
      <c r="H8" s="262"/>
      <c r="I8" s="264"/>
      <c r="J8" s="264"/>
      <c r="K8" s="851"/>
      <c r="L8" s="851"/>
      <c r="M8" s="851"/>
      <c r="N8" s="851"/>
      <c r="O8" s="851"/>
      <c r="P8" s="851"/>
      <c r="Q8" s="851"/>
      <c r="R8" s="264"/>
      <c r="S8" s="123"/>
      <c r="T8" s="123"/>
      <c r="U8" s="143"/>
      <c r="V8" s="123"/>
      <c r="W8" s="123"/>
      <c r="X8" s="123"/>
      <c r="Y8" s="123"/>
      <c r="Z8" s="123"/>
      <c r="AA8" s="123"/>
      <c r="AB8" s="123"/>
      <c r="AC8" s="123"/>
      <c r="AD8" s="123"/>
      <c r="AE8" s="123"/>
    </row>
    <row r="9" spans="1:33" ht="17.25" customHeight="1" x14ac:dyDescent="0.4">
      <c r="A9" s="123"/>
      <c r="C9" s="263" t="str">
        <f>基礎データ!D12</f>
        <v>○○○○活動組織</v>
      </c>
      <c r="D9" s="263"/>
      <c r="E9" s="263"/>
      <c r="F9" s="263"/>
      <c r="G9" s="262"/>
      <c r="H9" s="262"/>
      <c r="I9" s="148"/>
      <c r="J9" s="148"/>
      <c r="K9" s="851"/>
      <c r="L9" s="851"/>
      <c r="M9" s="851"/>
      <c r="N9" s="851"/>
      <c r="O9" s="851"/>
      <c r="P9" s="851"/>
      <c r="Q9" s="851"/>
      <c r="R9" s="139"/>
      <c r="S9" s="123"/>
      <c r="T9" s="123"/>
      <c r="U9" s="143"/>
      <c r="V9" s="126"/>
      <c r="W9" s="126"/>
      <c r="X9" s="126"/>
      <c r="Y9" s="126"/>
      <c r="Z9" s="123"/>
      <c r="AA9" s="123"/>
      <c r="AB9" s="123"/>
      <c r="AC9" s="123"/>
      <c r="AD9" s="123"/>
      <c r="AE9" s="123"/>
      <c r="AF9" s="125"/>
      <c r="AG9" s="125"/>
    </row>
    <row r="10" spans="1:33" s="139" customFormat="1" ht="12" x14ac:dyDescent="0.4">
      <c r="A10" s="138"/>
      <c r="G10" s="261"/>
      <c r="H10" s="261"/>
      <c r="I10" s="260"/>
      <c r="J10" s="260"/>
      <c r="K10" s="851"/>
      <c r="L10" s="851"/>
      <c r="M10" s="851"/>
      <c r="N10" s="851"/>
      <c r="O10" s="851"/>
      <c r="P10" s="851"/>
      <c r="Q10" s="851"/>
      <c r="S10" s="138"/>
      <c r="T10" s="138"/>
      <c r="U10" s="141"/>
      <c r="V10" s="141"/>
      <c r="W10" s="141"/>
      <c r="X10" s="141"/>
      <c r="Y10" s="141"/>
      <c r="Z10" s="138"/>
      <c r="AA10" s="138"/>
      <c r="AB10" s="138"/>
      <c r="AC10" s="138"/>
      <c r="AD10" s="138"/>
      <c r="AE10" s="138"/>
      <c r="AF10" s="140"/>
      <c r="AG10" s="140"/>
    </row>
    <row r="11" spans="1:33" ht="14.25" x14ac:dyDescent="0.4">
      <c r="A11" s="123"/>
      <c r="C11" s="852" t="s">
        <v>333</v>
      </c>
      <c r="D11" s="852"/>
      <c r="E11" s="852"/>
      <c r="F11" s="852"/>
      <c r="G11" s="852"/>
      <c r="H11" s="852"/>
      <c r="I11" s="852"/>
      <c r="J11" s="852"/>
      <c r="K11" s="852"/>
      <c r="L11" s="852"/>
      <c r="M11" s="852"/>
      <c r="N11" s="852"/>
      <c r="O11" s="852"/>
      <c r="P11" s="852"/>
      <c r="Q11" s="852"/>
      <c r="R11" s="259"/>
      <c r="S11" s="123"/>
      <c r="T11" s="123"/>
      <c r="U11" s="126"/>
      <c r="V11" s="126"/>
      <c r="W11" s="126"/>
      <c r="X11" s="126"/>
      <c r="Y11" s="126"/>
      <c r="Z11" s="123"/>
      <c r="AA11" s="123"/>
      <c r="AB11" s="123"/>
      <c r="AC11" s="123"/>
      <c r="AD11" s="123"/>
      <c r="AE11" s="123"/>
      <c r="AF11" s="125"/>
      <c r="AG11" s="125"/>
    </row>
    <row r="12" spans="1:33" s="121" customFormat="1" x14ac:dyDescent="0.4">
      <c r="A12" s="104"/>
      <c r="C12" s="257"/>
      <c r="D12" s="256"/>
      <c r="E12" s="258"/>
      <c r="F12" s="853" t="s">
        <v>556</v>
      </c>
      <c r="G12" s="854"/>
      <c r="H12" s="853" t="s">
        <v>557</v>
      </c>
      <c r="I12" s="854"/>
      <c r="J12" s="853" t="s">
        <v>558</v>
      </c>
      <c r="K12" s="855"/>
      <c r="L12" s="854" t="s">
        <v>559</v>
      </c>
      <c r="M12" s="854"/>
      <c r="N12" s="853" t="s">
        <v>560</v>
      </c>
      <c r="O12" s="854"/>
      <c r="P12" s="856" t="s">
        <v>122</v>
      </c>
      <c r="Q12" s="857"/>
      <c r="S12" s="104"/>
      <c r="T12" s="104"/>
      <c r="U12" s="124"/>
      <c r="V12" s="124"/>
      <c r="W12" s="124"/>
      <c r="X12" s="124"/>
      <c r="Y12" s="124"/>
      <c r="Z12" s="123"/>
      <c r="AA12" s="123"/>
      <c r="AB12" s="123"/>
      <c r="AC12" s="123"/>
      <c r="AD12" s="123"/>
      <c r="AE12" s="123"/>
      <c r="AF12" s="122"/>
      <c r="AG12" s="122"/>
    </row>
    <row r="13" spans="1:33" ht="14.25" x14ac:dyDescent="0.4">
      <c r="B13" s="121"/>
      <c r="C13" s="825" t="s">
        <v>121</v>
      </c>
      <c r="D13" s="826"/>
      <c r="E13" s="826"/>
      <c r="F13" s="834">
        <f>SUM(F14:G15)</f>
        <v>1200000</v>
      </c>
      <c r="G13" s="835"/>
      <c r="H13" s="834">
        <f>SUM(H14:I15)</f>
        <v>1200000</v>
      </c>
      <c r="I13" s="835"/>
      <c r="J13" s="834">
        <f>SUM(J14:K15)</f>
        <v>1200000</v>
      </c>
      <c r="K13" s="859"/>
      <c r="L13" s="835">
        <f>SUM(L14:M15)</f>
        <v>1200000</v>
      </c>
      <c r="M13" s="835"/>
      <c r="N13" s="834">
        <f>SUM(N14:O15)</f>
        <v>1203000</v>
      </c>
      <c r="O13" s="835"/>
      <c r="P13" s="834">
        <f>SUM(F13:O13)</f>
        <v>6003000</v>
      </c>
      <c r="Q13" s="836"/>
      <c r="R13" s="121"/>
    </row>
    <row r="14" spans="1:33" x14ac:dyDescent="0.4">
      <c r="B14" s="121"/>
      <c r="C14" s="845" t="s">
        <v>113</v>
      </c>
      <c r="D14" s="846"/>
      <c r="E14" s="846"/>
      <c r="F14" s="837">
        <v>1200000</v>
      </c>
      <c r="G14" s="838"/>
      <c r="H14" s="837">
        <v>1200000</v>
      </c>
      <c r="I14" s="838"/>
      <c r="J14" s="837">
        <v>1200000</v>
      </c>
      <c r="K14" s="847"/>
      <c r="L14" s="838">
        <v>1200000</v>
      </c>
      <c r="M14" s="838"/>
      <c r="N14" s="837">
        <v>1200000</v>
      </c>
      <c r="O14" s="838"/>
      <c r="P14" s="830">
        <f>SUM(F14:O14)</f>
        <v>6000000</v>
      </c>
      <c r="Q14" s="831"/>
      <c r="R14" s="121"/>
    </row>
    <row r="15" spans="1:33" x14ac:dyDescent="0.4">
      <c r="B15" s="121"/>
      <c r="C15" s="845" t="s">
        <v>112</v>
      </c>
      <c r="D15" s="846"/>
      <c r="E15" s="846"/>
      <c r="F15" s="837">
        <v>0</v>
      </c>
      <c r="G15" s="838"/>
      <c r="H15" s="837">
        <v>0</v>
      </c>
      <c r="I15" s="838"/>
      <c r="J15" s="837">
        <v>0</v>
      </c>
      <c r="K15" s="847"/>
      <c r="L15" s="838">
        <v>0</v>
      </c>
      <c r="M15" s="838"/>
      <c r="N15" s="837">
        <v>3000</v>
      </c>
      <c r="O15" s="838"/>
      <c r="P15" s="830">
        <f>SUM(F15:O15)</f>
        <v>3000</v>
      </c>
      <c r="Q15" s="831"/>
      <c r="R15" s="121"/>
    </row>
    <row r="16" spans="1:33" x14ac:dyDescent="0.4">
      <c r="B16" s="121"/>
      <c r="C16" s="840" t="s">
        <v>120</v>
      </c>
      <c r="D16" s="841"/>
      <c r="E16" s="841"/>
      <c r="F16" s="842"/>
      <c r="G16" s="843"/>
      <c r="H16" s="832">
        <f>F18-F20</f>
        <v>200000</v>
      </c>
      <c r="I16" s="839"/>
      <c r="J16" s="832">
        <f>H18-H20</f>
        <v>450000</v>
      </c>
      <c r="K16" s="844"/>
      <c r="L16" s="839">
        <f>J18-J20</f>
        <v>400000</v>
      </c>
      <c r="M16" s="839"/>
      <c r="N16" s="832">
        <f>L18-L20</f>
        <v>1600000</v>
      </c>
      <c r="O16" s="839"/>
      <c r="P16" s="832"/>
      <c r="Q16" s="833"/>
      <c r="R16" s="121"/>
    </row>
    <row r="17" spans="2:22" x14ac:dyDescent="0.4">
      <c r="B17" s="121"/>
      <c r="C17" s="121"/>
      <c r="D17" s="121"/>
      <c r="E17" s="121"/>
      <c r="F17" s="428"/>
      <c r="G17" s="121"/>
      <c r="H17" s="428"/>
      <c r="I17" s="121"/>
      <c r="J17" s="428"/>
      <c r="K17" s="432"/>
      <c r="L17" s="254"/>
      <c r="M17" s="121"/>
      <c r="N17" s="428"/>
      <c r="O17" s="254"/>
      <c r="P17" s="428"/>
      <c r="Q17" s="254"/>
      <c r="R17" s="121"/>
      <c r="S17" s="121"/>
      <c r="T17" s="121"/>
      <c r="U17" s="121"/>
    </row>
    <row r="18" spans="2:22" x14ac:dyDescent="0.4">
      <c r="B18" s="121"/>
      <c r="C18" s="827" t="s">
        <v>119</v>
      </c>
      <c r="D18" s="828"/>
      <c r="E18" s="828"/>
      <c r="F18" s="810">
        <f>SUM(F14:G16)</f>
        <v>1200000</v>
      </c>
      <c r="G18" s="809"/>
      <c r="H18" s="810">
        <f>SUM(H14:I16)</f>
        <v>1400000</v>
      </c>
      <c r="I18" s="809"/>
      <c r="J18" s="810">
        <f>SUM(J14:K16)</f>
        <v>1650000</v>
      </c>
      <c r="K18" s="829"/>
      <c r="L18" s="809">
        <f>SUM(L14:M16)</f>
        <v>1600000</v>
      </c>
      <c r="M18" s="809"/>
      <c r="N18" s="810">
        <f>SUM(N14:O16)</f>
        <v>2803000</v>
      </c>
      <c r="O18" s="809"/>
      <c r="P18" s="810"/>
      <c r="Q18" s="811"/>
      <c r="R18" s="121"/>
    </row>
    <row r="19" spans="2:22" x14ac:dyDescent="0.4">
      <c r="B19" s="121"/>
      <c r="C19" s="121"/>
      <c r="D19" s="121"/>
      <c r="E19" s="121"/>
      <c r="F19" s="428"/>
      <c r="G19" s="121"/>
      <c r="H19" s="428"/>
      <c r="I19" s="121"/>
      <c r="J19" s="433"/>
      <c r="K19" s="434"/>
      <c r="L19" s="254"/>
      <c r="M19" s="121"/>
      <c r="N19" s="433"/>
      <c r="O19" s="435"/>
      <c r="P19" s="428"/>
      <c r="Q19" s="254"/>
      <c r="R19" s="121"/>
      <c r="S19" s="121"/>
      <c r="T19" s="121"/>
      <c r="U19" s="121"/>
      <c r="V19" s="121"/>
    </row>
    <row r="20" spans="2:22" ht="14.25" x14ac:dyDescent="0.4">
      <c r="B20" s="121"/>
      <c r="C20" s="825" t="s">
        <v>118</v>
      </c>
      <c r="D20" s="826"/>
      <c r="E20" s="826"/>
      <c r="F20" s="834">
        <f>SUM(F21,F24,F27)</f>
        <v>1000000</v>
      </c>
      <c r="G20" s="835"/>
      <c r="H20" s="834">
        <f t="shared" ref="H20" si="0">SUM(H21,H24,H27)</f>
        <v>950000</v>
      </c>
      <c r="I20" s="835"/>
      <c r="J20" s="834">
        <f t="shared" ref="J20" si="1">SUM(J21,J24,J27)</f>
        <v>1250000</v>
      </c>
      <c r="K20" s="835"/>
      <c r="L20" s="834">
        <f t="shared" ref="L20" si="2">SUM(L21,L24,L27)</f>
        <v>0</v>
      </c>
      <c r="M20" s="835"/>
      <c r="N20" s="834">
        <f t="shared" ref="N20" si="3">SUM(N21,N24,N27)</f>
        <v>1603000</v>
      </c>
      <c r="O20" s="835"/>
      <c r="P20" s="834">
        <f t="shared" ref="P20:P29" si="4">SUM(F20:O20)</f>
        <v>4803000</v>
      </c>
      <c r="Q20" s="836"/>
      <c r="R20" s="121"/>
    </row>
    <row r="21" spans="2:22" ht="13.5" customHeight="1" x14ac:dyDescent="0.4">
      <c r="B21" s="121"/>
      <c r="C21" s="820" t="s">
        <v>332</v>
      </c>
      <c r="D21" s="823" t="s">
        <v>115</v>
      </c>
      <c r="E21" s="824"/>
      <c r="F21" s="807">
        <f>SUM(F22:F23)</f>
        <v>1000000</v>
      </c>
      <c r="G21" s="808"/>
      <c r="H21" s="807">
        <f>SUM(G22:H22,H23)</f>
        <v>950000</v>
      </c>
      <c r="I21" s="809"/>
      <c r="J21" s="807"/>
      <c r="K21" s="808"/>
      <c r="L21" s="807"/>
      <c r="M21" s="808"/>
      <c r="N21" s="807"/>
      <c r="O21" s="809"/>
      <c r="P21" s="810">
        <f t="shared" si="4"/>
        <v>1950000</v>
      </c>
      <c r="Q21" s="811"/>
      <c r="R21" s="121"/>
    </row>
    <row r="22" spans="2:22" x14ac:dyDescent="0.4">
      <c r="B22" s="121"/>
      <c r="C22" s="821"/>
      <c r="D22" s="812" t="s">
        <v>114</v>
      </c>
      <c r="E22" s="426" t="s">
        <v>113</v>
      </c>
      <c r="F22" s="429">
        <v>1000000</v>
      </c>
      <c r="G22" s="423">
        <v>200000</v>
      </c>
      <c r="H22" s="424">
        <v>750000</v>
      </c>
      <c r="I22" s="423"/>
      <c r="J22" s="424"/>
      <c r="K22" s="423"/>
      <c r="L22" s="424"/>
      <c r="M22" s="423"/>
      <c r="N22" s="424"/>
      <c r="O22" s="814"/>
      <c r="P22" s="816">
        <f t="shared" si="4"/>
        <v>1950000</v>
      </c>
      <c r="Q22" s="817"/>
      <c r="R22" s="121"/>
    </row>
    <row r="23" spans="2:22" x14ac:dyDescent="0.4">
      <c r="B23" s="121"/>
      <c r="C23" s="822"/>
      <c r="D23" s="813"/>
      <c r="E23" s="427" t="s">
        <v>112</v>
      </c>
      <c r="F23" s="430">
        <v>0</v>
      </c>
      <c r="G23" s="431"/>
      <c r="H23" s="430"/>
      <c r="I23" s="431"/>
      <c r="J23" s="430"/>
      <c r="K23" s="431"/>
      <c r="L23" s="430"/>
      <c r="M23" s="431"/>
      <c r="N23" s="430"/>
      <c r="O23" s="815"/>
      <c r="P23" s="818">
        <f t="shared" si="4"/>
        <v>0</v>
      </c>
      <c r="Q23" s="819"/>
      <c r="R23" s="121"/>
    </row>
    <row r="24" spans="2:22" x14ac:dyDescent="0.4">
      <c r="B24" s="121"/>
      <c r="C24" s="820" t="s">
        <v>554</v>
      </c>
      <c r="D24" s="823" t="s">
        <v>115</v>
      </c>
      <c r="E24" s="824"/>
      <c r="F24" s="807"/>
      <c r="G24" s="808"/>
      <c r="H24" s="807"/>
      <c r="I24" s="809"/>
      <c r="J24" s="807">
        <f>SUM(I25:J25,J26)</f>
        <v>1250000</v>
      </c>
      <c r="K24" s="808"/>
      <c r="L24" s="807"/>
      <c r="M24" s="808"/>
      <c r="N24" s="807"/>
      <c r="O24" s="809"/>
      <c r="P24" s="810">
        <f t="shared" ref="P24:P26" si="5">SUM(F24:O24)</f>
        <v>1250000</v>
      </c>
      <c r="Q24" s="811"/>
      <c r="R24" s="121"/>
    </row>
    <row r="25" spans="2:22" x14ac:dyDescent="0.4">
      <c r="B25" s="121"/>
      <c r="C25" s="821"/>
      <c r="D25" s="812" t="s">
        <v>114</v>
      </c>
      <c r="E25" s="426" t="s">
        <v>113</v>
      </c>
      <c r="F25" s="429"/>
      <c r="G25" s="423"/>
      <c r="H25" s="424"/>
      <c r="I25" s="423">
        <v>450000</v>
      </c>
      <c r="J25" s="424">
        <v>800000</v>
      </c>
      <c r="K25" s="423"/>
      <c r="L25" s="424"/>
      <c r="M25" s="423"/>
      <c r="N25" s="424"/>
      <c r="O25" s="814"/>
      <c r="P25" s="816">
        <f t="shared" si="5"/>
        <v>1250000</v>
      </c>
      <c r="Q25" s="817"/>
      <c r="R25" s="121"/>
    </row>
    <row r="26" spans="2:22" x14ac:dyDescent="0.4">
      <c r="B26" s="121"/>
      <c r="C26" s="822"/>
      <c r="D26" s="813"/>
      <c r="E26" s="427" t="s">
        <v>112</v>
      </c>
      <c r="F26" s="430"/>
      <c r="G26" s="431"/>
      <c r="H26" s="430"/>
      <c r="I26" s="431"/>
      <c r="J26" s="430"/>
      <c r="K26" s="431"/>
      <c r="L26" s="430"/>
      <c r="M26" s="431"/>
      <c r="N26" s="430"/>
      <c r="O26" s="815"/>
      <c r="P26" s="818">
        <f t="shared" si="5"/>
        <v>0</v>
      </c>
      <c r="Q26" s="819"/>
      <c r="R26" s="121"/>
    </row>
    <row r="27" spans="2:22" x14ac:dyDescent="0.4">
      <c r="B27" s="121"/>
      <c r="C27" s="820" t="s">
        <v>555</v>
      </c>
      <c r="D27" s="823" t="s">
        <v>115</v>
      </c>
      <c r="E27" s="824"/>
      <c r="F27" s="807"/>
      <c r="G27" s="808"/>
      <c r="H27" s="807"/>
      <c r="I27" s="809"/>
      <c r="J27" s="807"/>
      <c r="K27" s="808"/>
      <c r="L27" s="807"/>
      <c r="M27" s="808"/>
      <c r="N27" s="807">
        <f>SUM(K28:N28,N29)</f>
        <v>1603000</v>
      </c>
      <c r="O27" s="809"/>
      <c r="P27" s="810">
        <f t="shared" si="4"/>
        <v>1603000</v>
      </c>
      <c r="Q27" s="811"/>
      <c r="R27" s="121"/>
    </row>
    <row r="28" spans="2:22" x14ac:dyDescent="0.4">
      <c r="B28" s="121"/>
      <c r="C28" s="821"/>
      <c r="D28" s="812" t="s">
        <v>114</v>
      </c>
      <c r="E28" s="426" t="s">
        <v>113</v>
      </c>
      <c r="F28" s="429"/>
      <c r="G28" s="423"/>
      <c r="H28" s="424"/>
      <c r="I28" s="423"/>
      <c r="J28" s="424"/>
      <c r="K28" s="423">
        <v>400000</v>
      </c>
      <c r="L28" s="424"/>
      <c r="M28" s="423">
        <v>1200000</v>
      </c>
      <c r="N28" s="425"/>
      <c r="O28" s="848"/>
      <c r="P28" s="816">
        <f t="shared" si="4"/>
        <v>1600000</v>
      </c>
      <c r="Q28" s="817"/>
      <c r="R28" s="121"/>
    </row>
    <row r="29" spans="2:22" x14ac:dyDescent="0.4">
      <c r="B29" s="121"/>
      <c r="C29" s="822"/>
      <c r="D29" s="813"/>
      <c r="E29" s="427" t="s">
        <v>112</v>
      </c>
      <c r="F29" s="430"/>
      <c r="G29" s="431"/>
      <c r="H29" s="430"/>
      <c r="I29" s="431"/>
      <c r="J29" s="430"/>
      <c r="K29" s="431"/>
      <c r="L29" s="430"/>
      <c r="M29" s="431"/>
      <c r="N29" s="430">
        <v>3000</v>
      </c>
      <c r="O29" s="849"/>
      <c r="P29" s="818">
        <f t="shared" si="4"/>
        <v>3000</v>
      </c>
      <c r="Q29" s="819"/>
      <c r="R29" s="121"/>
    </row>
    <row r="30" spans="2:22" x14ac:dyDescent="0.4">
      <c r="B30" s="121"/>
      <c r="C30" s="121"/>
      <c r="D30" s="121"/>
      <c r="E30" s="121"/>
      <c r="F30" s="121"/>
      <c r="G30" s="255"/>
      <c r="H30" s="255"/>
      <c r="I30" s="254"/>
      <c r="J30" s="254"/>
      <c r="K30" s="254"/>
      <c r="L30" s="254"/>
      <c r="M30" s="254"/>
      <c r="N30" s="254"/>
      <c r="O30" s="254"/>
      <c r="P30" s="254"/>
      <c r="Q30" s="254"/>
      <c r="R30" s="121"/>
    </row>
    <row r="31" spans="2:22" x14ac:dyDescent="0.4">
      <c r="B31" s="104"/>
      <c r="C31" s="104"/>
      <c r="D31" s="104"/>
      <c r="E31" s="104"/>
      <c r="F31" s="104"/>
      <c r="G31" s="106"/>
      <c r="H31" s="106"/>
      <c r="I31" s="105"/>
      <c r="J31" s="105"/>
      <c r="K31" s="105"/>
      <c r="L31" s="105"/>
      <c r="M31" s="105"/>
      <c r="N31" s="105"/>
      <c r="O31" s="105"/>
      <c r="P31" s="105"/>
      <c r="Q31" s="105"/>
      <c r="R31" s="104"/>
    </row>
    <row r="32" spans="2:22" x14ac:dyDescent="0.4">
      <c r="B32" s="104"/>
      <c r="C32" s="104"/>
      <c r="D32" s="104"/>
      <c r="E32" s="104"/>
      <c r="F32" s="104"/>
      <c r="G32" s="106"/>
      <c r="H32" s="106"/>
      <c r="I32" s="105"/>
      <c r="J32" s="105"/>
      <c r="K32" s="105"/>
      <c r="L32" s="105"/>
      <c r="M32" s="105"/>
      <c r="N32" s="105"/>
      <c r="O32" s="105"/>
      <c r="P32" s="105"/>
      <c r="Q32" s="105"/>
      <c r="R32" s="104"/>
    </row>
  </sheetData>
  <sheetProtection insertRows="0" deleteRows="0" autoFilter="0"/>
  <mergeCells count="87">
    <mergeCell ref="C7:F7"/>
    <mergeCell ref="P13:Q13"/>
    <mergeCell ref="C14:E14"/>
    <mergeCell ref="F14:G14"/>
    <mergeCell ref="H14:I14"/>
    <mergeCell ref="J14:K14"/>
    <mergeCell ref="J13:K13"/>
    <mergeCell ref="L13:M13"/>
    <mergeCell ref="N13:O13"/>
    <mergeCell ref="O28:O29"/>
    <mergeCell ref="O22:O23"/>
    <mergeCell ref="K7:Q10"/>
    <mergeCell ref="C11:Q11"/>
    <mergeCell ref="F12:G12"/>
    <mergeCell ref="H12:I12"/>
    <mergeCell ref="J12:K12"/>
    <mergeCell ref="L12:M12"/>
    <mergeCell ref="N12:O12"/>
    <mergeCell ref="P12:Q12"/>
    <mergeCell ref="L14:M14"/>
    <mergeCell ref="N14:O14"/>
    <mergeCell ref="P14:Q14"/>
    <mergeCell ref="C13:E13"/>
    <mergeCell ref="F13:G13"/>
    <mergeCell ref="H13:I13"/>
    <mergeCell ref="C15:E15"/>
    <mergeCell ref="F15:G15"/>
    <mergeCell ref="H15:I15"/>
    <mergeCell ref="J15:K15"/>
    <mergeCell ref="L15:M15"/>
    <mergeCell ref="C16:E16"/>
    <mergeCell ref="F16:G16"/>
    <mergeCell ref="H16:I16"/>
    <mergeCell ref="J16:K16"/>
    <mergeCell ref="L16:M16"/>
    <mergeCell ref="F20:G20"/>
    <mergeCell ref="H20:I20"/>
    <mergeCell ref="J20:K20"/>
    <mergeCell ref="L20:M20"/>
    <mergeCell ref="N21:O21"/>
    <mergeCell ref="P15:Q15"/>
    <mergeCell ref="P16:Q16"/>
    <mergeCell ref="P18:Q18"/>
    <mergeCell ref="L21:M21"/>
    <mergeCell ref="N20:O20"/>
    <mergeCell ref="P20:Q20"/>
    <mergeCell ref="N18:O18"/>
    <mergeCell ref="N15:O15"/>
    <mergeCell ref="N16:O16"/>
    <mergeCell ref="C18:E18"/>
    <mergeCell ref="F18:G18"/>
    <mergeCell ref="H18:I18"/>
    <mergeCell ref="J18:K18"/>
    <mergeCell ref="L18:M18"/>
    <mergeCell ref="C20:E20"/>
    <mergeCell ref="P27:Q27"/>
    <mergeCell ref="D28:D29"/>
    <mergeCell ref="P28:Q28"/>
    <mergeCell ref="P29:Q29"/>
    <mergeCell ref="J27:K27"/>
    <mergeCell ref="C21:C23"/>
    <mergeCell ref="D21:E21"/>
    <mergeCell ref="F21:G21"/>
    <mergeCell ref="H21:I21"/>
    <mergeCell ref="J21:K21"/>
    <mergeCell ref="P21:Q21"/>
    <mergeCell ref="D22:D23"/>
    <mergeCell ref="P22:Q22"/>
    <mergeCell ref="P23:Q23"/>
    <mergeCell ref="C27:C29"/>
    <mergeCell ref="D27:E27"/>
    <mergeCell ref="F27:G27"/>
    <mergeCell ref="H27:I27"/>
    <mergeCell ref="L27:M27"/>
    <mergeCell ref="N27:O27"/>
    <mergeCell ref="C24:C26"/>
    <mergeCell ref="D24:E24"/>
    <mergeCell ref="F24:G24"/>
    <mergeCell ref="H24:I24"/>
    <mergeCell ref="J24:K24"/>
    <mergeCell ref="L24:M24"/>
    <mergeCell ref="N24:O24"/>
    <mergeCell ref="P24:Q24"/>
    <mergeCell ref="D25:D26"/>
    <mergeCell ref="O25:O26"/>
    <mergeCell ref="P25:Q25"/>
    <mergeCell ref="P26:Q26"/>
  </mergeCells>
  <phoneticPr fontId="3"/>
  <printOptions horizontalCentered="1"/>
  <pageMargins left="0.59055118110236227" right="0.59055118110236227" top="0.19685039370078741" bottom="0.19685039370078741" header="0.31496062992125984" footer="0"/>
  <pageSetup paperSize="9" scale="80" fitToHeight="0" orientation="portrait" blackAndWhite="1"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pageSetUpPr fitToPage="1"/>
  </sheetPr>
  <dimension ref="A1:V84"/>
  <sheetViews>
    <sheetView topLeftCell="K1" zoomScale="80" zoomScaleNormal="80" workbookViewId="0">
      <selection activeCell="O20" sqref="O20"/>
    </sheetView>
  </sheetViews>
  <sheetFormatPr defaultColWidth="7.875" defaultRowHeight="16.5" x14ac:dyDescent="0.4"/>
  <cols>
    <col min="1" max="1" width="6.5" style="266" bestFit="1" customWidth="1"/>
    <col min="2" max="2" width="8.25" style="266" customWidth="1"/>
    <col min="3" max="3" width="8.125" style="266" customWidth="1"/>
    <col min="4" max="5" width="21.5" style="266" customWidth="1"/>
    <col min="6" max="6" width="8.25" style="266" customWidth="1"/>
    <col min="7" max="7" width="7.125" style="266" customWidth="1"/>
    <col min="8" max="8" width="25.375" style="266" customWidth="1"/>
    <col min="9" max="9" width="9.5" style="266" customWidth="1"/>
    <col min="10" max="10" width="16.75" style="266" customWidth="1"/>
    <col min="11" max="11" width="8" style="267" customWidth="1"/>
    <col min="12" max="12" width="10" style="267" customWidth="1"/>
    <col min="13" max="13" width="15.625" style="267" customWidth="1"/>
    <col min="14" max="14" width="19.125" style="267" customWidth="1"/>
    <col min="15" max="15" width="42.25" style="267" customWidth="1"/>
    <col min="16" max="16" width="7.875" style="266"/>
    <col min="17" max="17" width="31.5" style="266" customWidth="1"/>
    <col min="18" max="18" width="28.875" style="266" customWidth="1"/>
    <col min="19" max="19" width="27.75" style="266" customWidth="1"/>
    <col min="20" max="20" width="56.25" style="266" customWidth="1"/>
    <col min="21" max="16384" width="7.875" style="266"/>
  </cols>
  <sheetData>
    <row r="1" spans="1:20" ht="42.75" customHeight="1" x14ac:dyDescent="0.4">
      <c r="A1" s="872"/>
      <c r="B1" s="872"/>
      <c r="C1" s="872"/>
      <c r="D1" s="872"/>
      <c r="E1" s="872"/>
      <c r="F1" s="872"/>
      <c r="G1" s="872"/>
      <c r="H1" s="872"/>
      <c r="I1" s="872"/>
      <c r="J1" s="872"/>
      <c r="K1" s="873" t="s">
        <v>499</v>
      </c>
      <c r="L1" s="874"/>
      <c r="M1" s="874"/>
      <c r="N1" s="874"/>
      <c r="O1" s="875"/>
      <c r="P1" s="876"/>
      <c r="Q1" s="878" t="s">
        <v>498</v>
      </c>
      <c r="R1" s="334" t="s">
        <v>497</v>
      </c>
      <c r="S1" s="333"/>
      <c r="T1" s="332"/>
    </row>
    <row r="2" spans="1:20" ht="49.5" x14ac:dyDescent="0.4">
      <c r="A2" s="330" t="s">
        <v>496</v>
      </c>
      <c r="B2" s="328" t="s">
        <v>495</v>
      </c>
      <c r="C2" s="330" t="s">
        <v>494</v>
      </c>
      <c r="D2" s="328" t="s">
        <v>493</v>
      </c>
      <c r="E2" s="331" t="s">
        <v>492</v>
      </c>
      <c r="F2" s="331" t="s">
        <v>491</v>
      </c>
      <c r="G2" s="330" t="s">
        <v>490</v>
      </c>
      <c r="H2" s="330" t="s">
        <v>489</v>
      </c>
      <c r="I2" s="329" t="s">
        <v>488</v>
      </c>
      <c r="J2" s="328" t="s">
        <v>487</v>
      </c>
      <c r="K2" s="327" t="s">
        <v>486</v>
      </c>
      <c r="L2" s="284" t="s">
        <v>311</v>
      </c>
      <c r="M2" s="879" t="s">
        <v>485</v>
      </c>
      <c r="N2" s="880"/>
      <c r="O2" s="284" t="s">
        <v>83</v>
      </c>
      <c r="P2" s="877"/>
      <c r="Q2" s="878"/>
      <c r="R2" s="869" t="s">
        <v>484</v>
      </c>
      <c r="S2" s="870"/>
      <c r="T2" s="871"/>
    </row>
    <row r="3" spans="1:20" ht="18" customHeight="1" x14ac:dyDescent="0.4">
      <c r="A3" s="306" t="s">
        <v>483</v>
      </c>
      <c r="B3" s="324" t="s">
        <v>482</v>
      </c>
      <c r="C3" s="326" t="s">
        <v>481</v>
      </c>
      <c r="D3" s="324" t="s">
        <v>480</v>
      </c>
      <c r="E3" s="306" t="s">
        <v>479</v>
      </c>
      <c r="F3" s="326" t="s">
        <v>478</v>
      </c>
      <c r="G3" s="306" t="s">
        <v>477</v>
      </c>
      <c r="H3" s="306" t="s">
        <v>476</v>
      </c>
      <c r="I3" s="325">
        <v>1</v>
      </c>
      <c r="J3" s="324" t="s">
        <v>475</v>
      </c>
      <c r="K3" s="440">
        <v>200</v>
      </c>
      <c r="L3" s="8" t="s">
        <v>566</v>
      </c>
      <c r="M3" s="8" t="s">
        <v>567</v>
      </c>
      <c r="N3" s="8" t="s">
        <v>567</v>
      </c>
      <c r="O3" s="12" t="s">
        <v>474</v>
      </c>
      <c r="P3" s="318"/>
      <c r="Q3" s="289"/>
      <c r="R3" s="866" t="s">
        <v>473</v>
      </c>
      <c r="S3" s="867"/>
      <c r="T3" s="868"/>
    </row>
    <row r="4" spans="1:20" ht="18" customHeight="1" x14ac:dyDescent="0.4">
      <c r="A4" s="312" t="s">
        <v>472</v>
      </c>
      <c r="B4" s="323"/>
      <c r="C4" s="303" t="s">
        <v>471</v>
      </c>
      <c r="D4" s="314" t="s">
        <v>470</v>
      </c>
      <c r="E4" s="303" t="s">
        <v>469</v>
      </c>
      <c r="F4" s="303" t="s">
        <v>468</v>
      </c>
      <c r="G4" s="322" t="s">
        <v>467</v>
      </c>
      <c r="H4" s="303" t="s">
        <v>425</v>
      </c>
      <c r="I4" s="321">
        <v>2</v>
      </c>
      <c r="J4" s="314" t="s">
        <v>466</v>
      </c>
      <c r="K4" s="440">
        <v>300</v>
      </c>
      <c r="L4" s="8" t="s">
        <v>566</v>
      </c>
      <c r="M4" s="8" t="s">
        <v>568</v>
      </c>
      <c r="N4" s="8" t="s">
        <v>568</v>
      </c>
      <c r="O4" s="12" t="s">
        <v>465</v>
      </c>
      <c r="P4" s="318"/>
      <c r="Q4" s="289"/>
      <c r="R4" s="869" t="s">
        <v>464</v>
      </c>
      <c r="S4" s="870"/>
      <c r="T4" s="871"/>
    </row>
    <row r="5" spans="1:20" ht="18" customHeight="1" x14ac:dyDescent="0.4">
      <c r="C5" s="320" t="s">
        <v>463</v>
      </c>
      <c r="D5" s="314" t="s">
        <v>462</v>
      </c>
      <c r="E5" s="303" t="s">
        <v>461</v>
      </c>
      <c r="F5" s="302" t="s">
        <v>460</v>
      </c>
      <c r="G5" s="319"/>
      <c r="H5" s="303" t="s">
        <v>422</v>
      </c>
      <c r="I5" s="319"/>
      <c r="J5" s="314" t="s">
        <v>459</v>
      </c>
      <c r="K5" s="441"/>
      <c r="L5" s="318"/>
      <c r="M5" s="318"/>
      <c r="N5" s="318"/>
      <c r="O5" s="445"/>
      <c r="P5" s="318"/>
      <c r="Q5" s="289"/>
      <c r="R5" s="869" t="s">
        <v>458</v>
      </c>
      <c r="S5" s="870"/>
      <c r="T5" s="871"/>
    </row>
    <row r="6" spans="1:20" ht="18" customHeight="1" x14ac:dyDescent="0.4">
      <c r="C6" s="317" t="s">
        <v>457</v>
      </c>
      <c r="D6" s="314" t="s">
        <v>456</v>
      </c>
      <c r="E6" s="303" t="s">
        <v>455</v>
      </c>
      <c r="F6" s="316"/>
      <c r="G6" s="300"/>
      <c r="H6" s="303" t="s">
        <v>419</v>
      </c>
      <c r="J6" s="314" t="s">
        <v>454</v>
      </c>
      <c r="K6" s="440">
        <v>1</v>
      </c>
      <c r="L6" s="8" t="s">
        <v>569</v>
      </c>
      <c r="M6" s="8" t="s">
        <v>570</v>
      </c>
      <c r="N6" s="8" t="s">
        <v>571</v>
      </c>
      <c r="O6" s="12" t="s">
        <v>453</v>
      </c>
      <c r="P6" s="315"/>
      <c r="Q6" s="289"/>
      <c r="R6" s="301" t="s">
        <v>452</v>
      </c>
      <c r="S6" s="289"/>
      <c r="T6" s="300"/>
    </row>
    <row r="7" spans="1:20" ht="18" customHeight="1" x14ac:dyDescent="0.4">
      <c r="A7" s="309"/>
      <c r="B7" s="309"/>
      <c r="D7" s="313" t="s">
        <v>451</v>
      </c>
      <c r="E7" s="303" t="s">
        <v>450</v>
      </c>
      <c r="F7" s="301"/>
      <c r="G7" s="300"/>
      <c r="H7" s="303" t="s">
        <v>449</v>
      </c>
      <c r="I7" s="309"/>
      <c r="J7" s="314" t="s">
        <v>621</v>
      </c>
      <c r="K7" s="440">
        <v>2</v>
      </c>
      <c r="L7" s="8" t="s">
        <v>569</v>
      </c>
      <c r="M7" s="8" t="s">
        <v>570</v>
      </c>
      <c r="N7" s="8" t="s">
        <v>572</v>
      </c>
      <c r="O7" s="12" t="s">
        <v>448</v>
      </c>
      <c r="P7" s="281"/>
      <c r="Q7" s="289"/>
      <c r="R7" s="869" t="s">
        <v>447</v>
      </c>
      <c r="S7" s="870"/>
      <c r="T7" s="871"/>
    </row>
    <row r="8" spans="1:20" ht="18" customHeight="1" x14ac:dyDescent="0.4">
      <c r="A8" s="309"/>
      <c r="B8" s="309"/>
      <c r="C8" s="309"/>
      <c r="D8" s="309"/>
      <c r="E8" s="303" t="s">
        <v>446</v>
      </c>
      <c r="F8" s="301"/>
      <c r="G8" s="300"/>
      <c r="H8" s="303" t="s">
        <v>416</v>
      </c>
      <c r="I8" s="309"/>
      <c r="J8" s="314" t="s">
        <v>622</v>
      </c>
      <c r="K8" s="440">
        <v>3</v>
      </c>
      <c r="L8" s="8" t="s">
        <v>569</v>
      </c>
      <c r="M8" s="8" t="s">
        <v>573</v>
      </c>
      <c r="N8" s="8" t="s">
        <v>573</v>
      </c>
      <c r="O8" s="12" t="s">
        <v>574</v>
      </c>
      <c r="P8" s="281"/>
      <c r="Q8" s="289"/>
      <c r="R8" s="869"/>
      <c r="S8" s="870"/>
      <c r="T8" s="871"/>
    </row>
    <row r="9" spans="1:20" ht="18" customHeight="1" x14ac:dyDescent="0.4">
      <c r="A9" s="309"/>
      <c r="B9" s="309"/>
      <c r="C9" s="309"/>
      <c r="D9" s="309"/>
      <c r="E9" s="303" t="s">
        <v>445</v>
      </c>
      <c r="F9" s="301"/>
      <c r="G9" s="300"/>
      <c r="H9" s="303" t="s">
        <v>413</v>
      </c>
      <c r="I9" s="309"/>
      <c r="J9" s="313" t="s">
        <v>623</v>
      </c>
      <c r="K9" s="440">
        <v>4</v>
      </c>
      <c r="L9" s="8" t="s">
        <v>569</v>
      </c>
      <c r="M9" s="8" t="s">
        <v>575</v>
      </c>
      <c r="N9" s="8" t="s">
        <v>576</v>
      </c>
      <c r="O9" s="12" t="s">
        <v>444</v>
      </c>
      <c r="P9" s="281"/>
      <c r="Q9" s="289"/>
      <c r="R9" s="866" t="s">
        <v>443</v>
      </c>
      <c r="S9" s="867"/>
      <c r="T9" s="868"/>
    </row>
    <row r="10" spans="1:20" ht="18" customHeight="1" x14ac:dyDescent="0.4">
      <c r="A10" s="309"/>
      <c r="B10" s="309"/>
      <c r="C10" s="309"/>
      <c r="D10" s="309"/>
      <c r="E10" s="303" t="s">
        <v>442</v>
      </c>
      <c r="F10" s="301"/>
      <c r="G10" s="300"/>
      <c r="H10" s="303" t="s">
        <v>410</v>
      </c>
      <c r="I10" s="309"/>
      <c r="K10" s="440">
        <v>5</v>
      </c>
      <c r="L10" s="8" t="s">
        <v>569</v>
      </c>
      <c r="M10" s="8" t="s">
        <v>575</v>
      </c>
      <c r="N10" s="8" t="s">
        <v>576</v>
      </c>
      <c r="O10" s="12" t="s">
        <v>441</v>
      </c>
      <c r="P10" s="281"/>
      <c r="Q10" s="289"/>
      <c r="R10" s="860" t="s">
        <v>440</v>
      </c>
      <c r="S10" s="861"/>
      <c r="T10" s="862"/>
    </row>
    <row r="11" spans="1:20" ht="18" customHeight="1" x14ac:dyDescent="0.4">
      <c r="A11" s="309"/>
      <c r="B11" s="309"/>
      <c r="C11" s="309"/>
      <c r="D11" s="309"/>
      <c r="E11" s="312" t="s">
        <v>439</v>
      </c>
      <c r="F11" s="301"/>
      <c r="G11" s="300"/>
      <c r="H11" s="303" t="s">
        <v>407</v>
      </c>
      <c r="I11" s="309"/>
      <c r="J11" s="309"/>
      <c r="K11" s="440">
        <v>6</v>
      </c>
      <c r="L11" s="8" t="s">
        <v>569</v>
      </c>
      <c r="M11" s="8" t="s">
        <v>575</v>
      </c>
      <c r="N11" s="8" t="s">
        <v>576</v>
      </c>
      <c r="O11" s="12" t="s">
        <v>438</v>
      </c>
      <c r="P11" s="281"/>
      <c r="Q11" s="289"/>
      <c r="R11" s="304" t="s">
        <v>437</v>
      </c>
      <c r="S11" s="311"/>
      <c r="T11" s="310"/>
    </row>
    <row r="12" spans="1:20" ht="18" customHeight="1" x14ac:dyDescent="0.4">
      <c r="A12" s="309"/>
      <c r="B12" s="309"/>
      <c r="C12" s="309"/>
      <c r="D12" s="309"/>
      <c r="E12" s="309"/>
      <c r="F12" s="309"/>
      <c r="G12" s="309"/>
      <c r="H12" s="303" t="s">
        <v>404</v>
      </c>
      <c r="I12" s="309"/>
      <c r="J12" s="309"/>
      <c r="K12" s="440">
        <v>7</v>
      </c>
      <c r="L12" s="8" t="s">
        <v>569</v>
      </c>
      <c r="M12" s="8" t="s">
        <v>575</v>
      </c>
      <c r="N12" s="8" t="s">
        <v>577</v>
      </c>
      <c r="O12" s="12" t="s">
        <v>436</v>
      </c>
      <c r="P12" s="281"/>
      <c r="Q12" s="289"/>
      <c r="R12" s="298" t="s">
        <v>435</v>
      </c>
      <c r="S12" s="308"/>
      <c r="T12" s="307"/>
    </row>
    <row r="13" spans="1:20" ht="18" customHeight="1" x14ac:dyDescent="0.4">
      <c r="H13" s="303" t="s">
        <v>402</v>
      </c>
      <c r="K13" s="440">
        <v>8</v>
      </c>
      <c r="L13" s="8" t="s">
        <v>569</v>
      </c>
      <c r="M13" s="8" t="s">
        <v>575</v>
      </c>
      <c r="N13" s="8" t="s">
        <v>577</v>
      </c>
      <c r="O13" s="12" t="s">
        <v>434</v>
      </c>
      <c r="P13" s="281"/>
      <c r="R13" s="298" t="s">
        <v>433</v>
      </c>
      <c r="S13" s="308"/>
      <c r="T13" s="307"/>
    </row>
    <row r="14" spans="1:20" ht="18" customHeight="1" x14ac:dyDescent="0.4">
      <c r="H14" s="303" t="s">
        <v>432</v>
      </c>
      <c r="K14" s="440">
        <v>9</v>
      </c>
      <c r="L14" s="8" t="s">
        <v>569</v>
      </c>
      <c r="M14" s="8" t="s">
        <v>575</v>
      </c>
      <c r="N14" s="8" t="s">
        <v>577</v>
      </c>
      <c r="O14" s="12" t="s">
        <v>431</v>
      </c>
      <c r="P14" s="281"/>
      <c r="R14" s="298" t="s">
        <v>430</v>
      </c>
      <c r="S14" s="308"/>
      <c r="T14" s="307"/>
    </row>
    <row r="15" spans="1:20" ht="18" customHeight="1" x14ac:dyDescent="0.4">
      <c r="H15" s="302" t="s">
        <v>396</v>
      </c>
      <c r="K15" s="440">
        <v>10</v>
      </c>
      <c r="L15" s="8" t="s">
        <v>569</v>
      </c>
      <c r="M15" s="8" t="s">
        <v>575</v>
      </c>
      <c r="N15" s="8" t="s">
        <v>578</v>
      </c>
      <c r="O15" s="12" t="s">
        <v>429</v>
      </c>
      <c r="P15" s="281"/>
      <c r="R15" s="298" t="s">
        <v>383</v>
      </c>
      <c r="S15" s="308"/>
      <c r="T15" s="307"/>
    </row>
    <row r="16" spans="1:20" ht="18" customHeight="1" x14ac:dyDescent="0.4">
      <c r="K16" s="440">
        <v>11</v>
      </c>
      <c r="L16" s="8" t="s">
        <v>569</v>
      </c>
      <c r="M16" s="8" t="s">
        <v>575</v>
      </c>
      <c r="N16" s="8" t="s">
        <v>578</v>
      </c>
      <c r="O16" s="12" t="s">
        <v>428</v>
      </c>
      <c r="P16" s="281"/>
      <c r="R16" s="299"/>
      <c r="S16" s="297"/>
      <c r="T16" s="296"/>
    </row>
    <row r="17" spans="8:22" ht="18" customHeight="1" x14ac:dyDescent="0.4">
      <c r="K17" s="440">
        <v>12</v>
      </c>
      <c r="L17" s="8" t="s">
        <v>569</v>
      </c>
      <c r="M17" s="8" t="s">
        <v>575</v>
      </c>
      <c r="N17" s="8" t="s">
        <v>578</v>
      </c>
      <c r="O17" s="12" t="s">
        <v>427</v>
      </c>
      <c r="P17" s="281"/>
      <c r="R17" s="299" t="s">
        <v>426</v>
      </c>
      <c r="S17" s="289"/>
      <c r="T17" s="300"/>
    </row>
    <row r="18" spans="8:22" ht="18" customHeight="1" x14ac:dyDescent="0.4">
      <c r="H18" s="306" t="s">
        <v>425</v>
      </c>
      <c r="K18" s="440">
        <v>13</v>
      </c>
      <c r="L18" s="8" t="s">
        <v>569</v>
      </c>
      <c r="M18" s="8" t="s">
        <v>575</v>
      </c>
      <c r="N18" s="8" t="s">
        <v>579</v>
      </c>
      <c r="O18" s="12" t="s">
        <v>424</v>
      </c>
      <c r="P18" s="281"/>
      <c r="R18" s="304" t="s">
        <v>423</v>
      </c>
      <c r="S18" s="297"/>
      <c r="T18" s="296"/>
    </row>
    <row r="19" spans="8:22" ht="18" customHeight="1" x14ac:dyDescent="0.4">
      <c r="H19" s="303" t="s">
        <v>422</v>
      </c>
      <c r="K19" s="440">
        <v>14</v>
      </c>
      <c r="L19" s="8" t="s">
        <v>569</v>
      </c>
      <c r="M19" s="8" t="s">
        <v>575</v>
      </c>
      <c r="N19" s="8" t="s">
        <v>579</v>
      </c>
      <c r="O19" s="12" t="s">
        <v>421</v>
      </c>
      <c r="P19" s="281"/>
      <c r="R19" s="298" t="s">
        <v>420</v>
      </c>
      <c r="S19" s="297"/>
      <c r="T19" s="296"/>
      <c r="V19" s="305"/>
    </row>
    <row r="20" spans="8:22" ht="18" customHeight="1" x14ac:dyDescent="0.4">
      <c r="H20" s="303" t="s">
        <v>419</v>
      </c>
      <c r="K20" s="440">
        <v>15</v>
      </c>
      <c r="L20" s="8" t="s">
        <v>569</v>
      </c>
      <c r="M20" s="8" t="s">
        <v>575</v>
      </c>
      <c r="N20" s="8" t="s">
        <v>579</v>
      </c>
      <c r="O20" s="12" t="s">
        <v>418</v>
      </c>
      <c r="P20" s="281"/>
      <c r="R20" s="298" t="s">
        <v>417</v>
      </c>
      <c r="S20" s="297"/>
      <c r="T20" s="296"/>
      <c r="V20" s="305"/>
    </row>
    <row r="21" spans="8:22" ht="18" customHeight="1" x14ac:dyDescent="0.4">
      <c r="H21" s="303" t="s">
        <v>416</v>
      </c>
      <c r="K21" s="440">
        <v>16</v>
      </c>
      <c r="L21" s="8" t="s">
        <v>569</v>
      </c>
      <c r="M21" s="8" t="s">
        <v>575</v>
      </c>
      <c r="N21" s="8" t="s">
        <v>580</v>
      </c>
      <c r="O21" s="12" t="s">
        <v>415</v>
      </c>
      <c r="P21" s="281"/>
      <c r="R21" s="298" t="s">
        <v>414</v>
      </c>
      <c r="S21" s="297"/>
      <c r="T21" s="296"/>
    </row>
    <row r="22" spans="8:22" ht="18" customHeight="1" x14ac:dyDescent="0.4">
      <c r="H22" s="303" t="s">
        <v>413</v>
      </c>
      <c r="K22" s="440">
        <v>17</v>
      </c>
      <c r="L22" s="8" t="s">
        <v>569</v>
      </c>
      <c r="M22" s="8" t="s">
        <v>581</v>
      </c>
      <c r="N22" s="8" t="s">
        <v>581</v>
      </c>
      <c r="O22" s="12" t="s">
        <v>412</v>
      </c>
      <c r="P22" s="281"/>
      <c r="R22" s="298" t="s">
        <v>411</v>
      </c>
      <c r="S22" s="297"/>
      <c r="T22" s="296"/>
    </row>
    <row r="23" spans="8:22" ht="18" customHeight="1" x14ac:dyDescent="0.4">
      <c r="H23" s="303" t="s">
        <v>410</v>
      </c>
      <c r="K23" s="440">
        <v>18</v>
      </c>
      <c r="L23" s="8" t="s">
        <v>569</v>
      </c>
      <c r="M23" s="8" t="s">
        <v>581</v>
      </c>
      <c r="N23" s="8" t="s">
        <v>581</v>
      </c>
      <c r="O23" s="12" t="s">
        <v>409</v>
      </c>
      <c r="P23" s="281"/>
      <c r="R23" s="298" t="s">
        <v>408</v>
      </c>
      <c r="S23" s="297"/>
      <c r="T23" s="296"/>
    </row>
    <row r="24" spans="8:22" ht="18" customHeight="1" x14ac:dyDescent="0.4">
      <c r="H24" s="303" t="s">
        <v>407</v>
      </c>
      <c r="K24" s="440">
        <v>19</v>
      </c>
      <c r="L24" s="8" t="s">
        <v>569</v>
      </c>
      <c r="M24" s="8" t="s">
        <v>581</v>
      </c>
      <c r="N24" s="8" t="s">
        <v>581</v>
      </c>
      <c r="O24" s="12" t="s">
        <v>406</v>
      </c>
      <c r="P24" s="281"/>
      <c r="R24" s="298" t="s">
        <v>405</v>
      </c>
      <c r="S24" s="297"/>
      <c r="T24" s="296"/>
    </row>
    <row r="25" spans="8:22" ht="18" customHeight="1" x14ac:dyDescent="0.4">
      <c r="H25" s="303" t="s">
        <v>404</v>
      </c>
      <c r="K25" s="440">
        <v>20</v>
      </c>
      <c r="L25" s="8" t="s">
        <v>569</v>
      </c>
      <c r="M25" s="8" t="s">
        <v>581</v>
      </c>
      <c r="N25" s="8" t="s">
        <v>581</v>
      </c>
      <c r="O25" s="12" t="s">
        <v>403</v>
      </c>
      <c r="P25" s="281"/>
      <c r="R25" s="298"/>
      <c r="S25" s="297"/>
      <c r="T25" s="296"/>
    </row>
    <row r="26" spans="8:22" ht="18" customHeight="1" x14ac:dyDescent="0.4">
      <c r="H26" s="303" t="s">
        <v>402</v>
      </c>
      <c r="K26" s="440">
        <v>21</v>
      </c>
      <c r="L26" s="8" t="s">
        <v>569</v>
      </c>
      <c r="M26" s="8" t="s">
        <v>581</v>
      </c>
      <c r="N26" s="8" t="s">
        <v>581</v>
      </c>
      <c r="O26" s="12" t="s">
        <v>401</v>
      </c>
      <c r="P26" s="281"/>
      <c r="R26" s="304" t="s">
        <v>400</v>
      </c>
      <c r="S26" s="297"/>
      <c r="T26" s="296"/>
    </row>
    <row r="27" spans="8:22" ht="18" customHeight="1" x14ac:dyDescent="0.4">
      <c r="H27" s="303" t="s">
        <v>399</v>
      </c>
      <c r="K27" s="440">
        <v>22</v>
      </c>
      <c r="L27" s="8" t="s">
        <v>569</v>
      </c>
      <c r="M27" s="8" t="s">
        <v>581</v>
      </c>
      <c r="N27" s="8" t="s">
        <v>581</v>
      </c>
      <c r="O27" s="12" t="s">
        <v>398</v>
      </c>
      <c r="P27" s="281"/>
      <c r="R27" s="298" t="s">
        <v>397</v>
      </c>
      <c r="S27" s="297"/>
      <c r="T27" s="296"/>
    </row>
    <row r="28" spans="8:22" ht="18" customHeight="1" x14ac:dyDescent="0.4">
      <c r="H28" s="302" t="s">
        <v>396</v>
      </c>
      <c r="K28" s="440">
        <v>23</v>
      </c>
      <c r="L28" s="8" t="s">
        <v>569</v>
      </c>
      <c r="M28" s="8" t="s">
        <v>581</v>
      </c>
      <c r="N28" s="8" t="s">
        <v>581</v>
      </c>
      <c r="O28" s="12" t="s">
        <v>395</v>
      </c>
      <c r="P28" s="281"/>
      <c r="R28" s="298" t="s">
        <v>394</v>
      </c>
      <c r="S28" s="297"/>
      <c r="T28" s="296"/>
    </row>
    <row r="29" spans="8:22" ht="18" customHeight="1" x14ac:dyDescent="0.4">
      <c r="K29" s="440">
        <v>24</v>
      </c>
      <c r="L29" s="8" t="s">
        <v>582</v>
      </c>
      <c r="M29" s="8" t="s">
        <v>583</v>
      </c>
      <c r="N29" s="8" t="s">
        <v>584</v>
      </c>
      <c r="O29" s="12" t="s">
        <v>393</v>
      </c>
      <c r="P29" s="281"/>
      <c r="R29" s="301"/>
      <c r="S29" s="289"/>
      <c r="T29" s="300"/>
    </row>
    <row r="30" spans="8:22" ht="18" customHeight="1" x14ac:dyDescent="0.4">
      <c r="K30" s="440">
        <v>25</v>
      </c>
      <c r="L30" s="8" t="s">
        <v>582</v>
      </c>
      <c r="M30" s="8" t="s">
        <v>583</v>
      </c>
      <c r="N30" s="8" t="s">
        <v>584</v>
      </c>
      <c r="O30" s="12" t="s">
        <v>392</v>
      </c>
      <c r="P30" s="281"/>
      <c r="R30" s="299" t="s">
        <v>391</v>
      </c>
      <c r="S30" s="297"/>
      <c r="T30" s="296"/>
    </row>
    <row r="31" spans="8:22" ht="18" customHeight="1" x14ac:dyDescent="0.4">
      <c r="K31" s="440">
        <v>26</v>
      </c>
      <c r="L31" s="8" t="s">
        <v>582</v>
      </c>
      <c r="M31" s="8" t="s">
        <v>583</v>
      </c>
      <c r="N31" s="8" t="s">
        <v>584</v>
      </c>
      <c r="O31" s="12" t="s">
        <v>390</v>
      </c>
      <c r="P31" s="281"/>
      <c r="R31" s="863" t="s">
        <v>389</v>
      </c>
      <c r="S31" s="864"/>
      <c r="T31" s="865"/>
    </row>
    <row r="32" spans="8:22" ht="18" customHeight="1" x14ac:dyDescent="0.4">
      <c r="K32" s="440">
        <v>27</v>
      </c>
      <c r="L32" s="8" t="s">
        <v>582</v>
      </c>
      <c r="M32" s="8" t="s">
        <v>583</v>
      </c>
      <c r="N32" s="8" t="s">
        <v>584</v>
      </c>
      <c r="O32" s="12" t="s">
        <v>388</v>
      </c>
      <c r="P32" s="281"/>
      <c r="R32" s="298" t="s">
        <v>387</v>
      </c>
      <c r="S32" s="297"/>
      <c r="T32" s="296"/>
    </row>
    <row r="33" spans="11:20" ht="18" customHeight="1" x14ac:dyDescent="0.4">
      <c r="K33" s="440">
        <v>28</v>
      </c>
      <c r="L33" s="8" t="s">
        <v>582</v>
      </c>
      <c r="M33" s="8" t="s">
        <v>583</v>
      </c>
      <c r="N33" s="8" t="s">
        <v>572</v>
      </c>
      <c r="O33" s="12" t="s">
        <v>386</v>
      </c>
      <c r="P33" s="281"/>
      <c r="R33" s="298" t="s">
        <v>385</v>
      </c>
      <c r="S33" s="297"/>
      <c r="T33" s="296"/>
    </row>
    <row r="34" spans="11:20" ht="18" customHeight="1" x14ac:dyDescent="0.4">
      <c r="K34" s="440">
        <v>29</v>
      </c>
      <c r="L34" s="8" t="s">
        <v>582</v>
      </c>
      <c r="M34" s="8" t="s">
        <v>585</v>
      </c>
      <c r="N34" s="8" t="s">
        <v>573</v>
      </c>
      <c r="O34" s="12" t="s">
        <v>384</v>
      </c>
      <c r="P34" s="281"/>
      <c r="R34" s="295" t="s">
        <v>383</v>
      </c>
      <c r="S34" s="294"/>
      <c r="T34" s="293"/>
    </row>
    <row r="35" spans="11:20" ht="18" customHeight="1" x14ac:dyDescent="0.4">
      <c r="K35" s="440">
        <v>30</v>
      </c>
      <c r="L35" s="8" t="s">
        <v>582</v>
      </c>
      <c r="M35" s="8" t="s">
        <v>575</v>
      </c>
      <c r="N35" s="8" t="s">
        <v>576</v>
      </c>
      <c r="O35" s="12" t="s">
        <v>382</v>
      </c>
      <c r="P35" s="281"/>
    </row>
    <row r="36" spans="11:20" ht="18" customHeight="1" x14ac:dyDescent="0.4">
      <c r="K36" s="440">
        <v>31</v>
      </c>
      <c r="L36" s="8" t="s">
        <v>582</v>
      </c>
      <c r="M36" s="8" t="s">
        <v>575</v>
      </c>
      <c r="N36" s="8" t="s">
        <v>577</v>
      </c>
      <c r="O36" s="12" t="s">
        <v>381</v>
      </c>
      <c r="P36" s="281"/>
    </row>
    <row r="37" spans="11:20" ht="18" customHeight="1" x14ac:dyDescent="0.4">
      <c r="K37" s="440">
        <v>32</v>
      </c>
      <c r="L37" s="8" t="s">
        <v>582</v>
      </c>
      <c r="M37" s="8" t="s">
        <v>575</v>
      </c>
      <c r="N37" s="8" t="s">
        <v>578</v>
      </c>
      <c r="O37" s="12" t="s">
        <v>380</v>
      </c>
      <c r="P37" s="281"/>
    </row>
    <row r="38" spans="11:20" ht="18" customHeight="1" x14ac:dyDescent="0.4">
      <c r="K38" s="440">
        <v>33</v>
      </c>
      <c r="L38" s="8" t="s">
        <v>582</v>
      </c>
      <c r="M38" s="8" t="s">
        <v>575</v>
      </c>
      <c r="N38" s="8" t="s">
        <v>579</v>
      </c>
      <c r="O38" s="12" t="s">
        <v>379</v>
      </c>
      <c r="P38" s="281"/>
    </row>
    <row r="39" spans="11:20" ht="18" customHeight="1" x14ac:dyDescent="0.4">
      <c r="K39" s="440">
        <v>34</v>
      </c>
      <c r="L39" s="8" t="s">
        <v>582</v>
      </c>
      <c r="M39" s="8" t="s">
        <v>572</v>
      </c>
      <c r="N39" s="8" t="s">
        <v>586</v>
      </c>
      <c r="O39" s="12" t="s">
        <v>378</v>
      </c>
      <c r="P39" s="281"/>
    </row>
    <row r="40" spans="11:20" ht="18" customHeight="1" x14ac:dyDescent="0.4">
      <c r="K40" s="440">
        <v>35</v>
      </c>
      <c r="L40" s="8" t="s">
        <v>582</v>
      </c>
      <c r="M40" s="8" t="s">
        <v>572</v>
      </c>
      <c r="N40" s="8" t="s">
        <v>587</v>
      </c>
      <c r="O40" s="12" t="s">
        <v>377</v>
      </c>
      <c r="P40" s="281"/>
    </row>
    <row r="41" spans="11:20" ht="18" customHeight="1" x14ac:dyDescent="0.4">
      <c r="K41" s="440">
        <v>36</v>
      </c>
      <c r="L41" s="8" t="s">
        <v>582</v>
      </c>
      <c r="M41" s="8" t="s">
        <v>572</v>
      </c>
      <c r="N41" s="8" t="s">
        <v>588</v>
      </c>
      <c r="O41" s="12" t="s">
        <v>376</v>
      </c>
      <c r="P41" s="281"/>
    </row>
    <row r="42" spans="11:20" ht="18" customHeight="1" x14ac:dyDescent="0.4">
      <c r="K42" s="440">
        <v>37</v>
      </c>
      <c r="L42" s="8" t="s">
        <v>582</v>
      </c>
      <c r="M42" s="8" t="s">
        <v>572</v>
      </c>
      <c r="N42" s="8" t="s">
        <v>589</v>
      </c>
      <c r="O42" s="12" t="s">
        <v>375</v>
      </c>
      <c r="P42" s="281"/>
      <c r="Q42" s="292" t="s">
        <v>345</v>
      </c>
    </row>
    <row r="43" spans="11:20" ht="18" customHeight="1" x14ac:dyDescent="0.4">
      <c r="K43" s="440">
        <v>38</v>
      </c>
      <c r="L43" s="8" t="s">
        <v>582</v>
      </c>
      <c r="M43" s="8" t="s">
        <v>572</v>
      </c>
      <c r="N43" s="8" t="s">
        <v>590</v>
      </c>
      <c r="O43" s="446" t="s">
        <v>374</v>
      </c>
      <c r="P43" s="281"/>
      <c r="Q43" s="291" t="s">
        <v>373</v>
      </c>
      <c r="S43" s="287"/>
    </row>
    <row r="44" spans="11:20" ht="18" customHeight="1" x14ac:dyDescent="0.4">
      <c r="K44" s="440">
        <v>39</v>
      </c>
      <c r="L44" s="8" t="s">
        <v>582</v>
      </c>
      <c r="M44" s="8" t="s">
        <v>575</v>
      </c>
      <c r="N44" s="8" t="s">
        <v>586</v>
      </c>
      <c r="O44" s="12" t="s">
        <v>591</v>
      </c>
      <c r="P44" s="281"/>
      <c r="Q44" s="290" t="s">
        <v>372</v>
      </c>
      <c r="R44" s="11"/>
      <c r="S44" s="289"/>
    </row>
    <row r="45" spans="11:20" ht="18" customHeight="1" x14ac:dyDescent="0.4">
      <c r="K45" s="440">
        <v>40</v>
      </c>
      <c r="L45" s="8" t="s">
        <v>582</v>
      </c>
      <c r="M45" s="8" t="s">
        <v>575</v>
      </c>
      <c r="N45" s="8" t="s">
        <v>586</v>
      </c>
      <c r="O45" s="12" t="s">
        <v>592</v>
      </c>
      <c r="P45" s="281"/>
      <c r="Q45" s="290" t="s">
        <v>371</v>
      </c>
      <c r="R45" s="11"/>
      <c r="S45" s="289"/>
    </row>
    <row r="46" spans="11:20" ht="18" customHeight="1" x14ac:dyDescent="0.4">
      <c r="K46" s="440">
        <v>41</v>
      </c>
      <c r="L46" s="8" t="s">
        <v>582</v>
      </c>
      <c r="M46" s="8" t="s">
        <v>575</v>
      </c>
      <c r="N46" s="8" t="s">
        <v>586</v>
      </c>
      <c r="O46" s="12" t="s">
        <v>593</v>
      </c>
      <c r="P46" s="281"/>
      <c r="Q46" s="290" t="s">
        <v>370</v>
      </c>
      <c r="R46" s="11"/>
      <c r="S46" s="289"/>
    </row>
    <row r="47" spans="11:20" ht="18" customHeight="1" x14ac:dyDescent="0.4">
      <c r="K47" s="440">
        <v>42</v>
      </c>
      <c r="L47" s="8" t="s">
        <v>582</v>
      </c>
      <c r="M47" s="8" t="s">
        <v>575</v>
      </c>
      <c r="N47" s="8" t="s">
        <v>587</v>
      </c>
      <c r="O47" s="12" t="s">
        <v>594</v>
      </c>
      <c r="P47" s="281"/>
      <c r="Q47" s="290" t="s">
        <v>369</v>
      </c>
      <c r="R47" s="11"/>
      <c r="S47" s="289"/>
    </row>
    <row r="48" spans="11:20" ht="18" customHeight="1" x14ac:dyDescent="0.4">
      <c r="K48" s="440">
        <v>43</v>
      </c>
      <c r="L48" s="8" t="s">
        <v>582</v>
      </c>
      <c r="M48" s="8" t="s">
        <v>575</v>
      </c>
      <c r="N48" s="8" t="s">
        <v>587</v>
      </c>
      <c r="O48" s="12" t="s">
        <v>595</v>
      </c>
      <c r="P48" s="281"/>
      <c r="Q48" s="290" t="s">
        <v>368</v>
      </c>
      <c r="R48" s="11"/>
      <c r="S48" s="289"/>
    </row>
    <row r="49" spans="11:20" ht="18" customHeight="1" x14ac:dyDescent="0.4">
      <c r="K49" s="440">
        <v>44</v>
      </c>
      <c r="L49" s="8" t="s">
        <v>582</v>
      </c>
      <c r="M49" s="8" t="s">
        <v>575</v>
      </c>
      <c r="N49" s="8" t="s">
        <v>587</v>
      </c>
      <c r="O49" s="12" t="s">
        <v>596</v>
      </c>
      <c r="P49" s="281"/>
      <c r="Q49" s="290" t="s">
        <v>367</v>
      </c>
      <c r="R49" s="11"/>
      <c r="S49" s="289"/>
    </row>
    <row r="50" spans="11:20" ht="18" customHeight="1" x14ac:dyDescent="0.4">
      <c r="K50" s="440">
        <v>45</v>
      </c>
      <c r="L50" s="8" t="s">
        <v>582</v>
      </c>
      <c r="M50" s="8" t="s">
        <v>575</v>
      </c>
      <c r="N50" s="8" t="s">
        <v>588</v>
      </c>
      <c r="O50" s="12" t="s">
        <v>597</v>
      </c>
      <c r="P50" s="281"/>
      <c r="Q50" s="290" t="s">
        <v>366</v>
      </c>
      <c r="R50" s="11"/>
      <c r="S50" s="289"/>
    </row>
    <row r="51" spans="11:20" ht="18" customHeight="1" x14ac:dyDescent="0.4">
      <c r="K51" s="440">
        <v>46</v>
      </c>
      <c r="L51" s="8" t="s">
        <v>582</v>
      </c>
      <c r="M51" s="8" t="s">
        <v>575</v>
      </c>
      <c r="N51" s="8" t="s">
        <v>588</v>
      </c>
      <c r="O51" s="12" t="s">
        <v>598</v>
      </c>
      <c r="P51" s="281"/>
      <c r="Q51" s="290" t="s">
        <v>365</v>
      </c>
      <c r="R51" s="11"/>
      <c r="S51" s="289"/>
    </row>
    <row r="52" spans="11:20" ht="18" customHeight="1" x14ac:dyDescent="0.4">
      <c r="K52" s="440">
        <v>47</v>
      </c>
      <c r="L52" s="8" t="s">
        <v>582</v>
      </c>
      <c r="M52" s="8" t="s">
        <v>575</v>
      </c>
      <c r="N52" s="8" t="s">
        <v>588</v>
      </c>
      <c r="O52" s="12" t="s">
        <v>599</v>
      </c>
      <c r="P52" s="281"/>
      <c r="Q52" s="290" t="s">
        <v>364</v>
      </c>
      <c r="R52" s="11"/>
      <c r="S52" s="289"/>
    </row>
    <row r="53" spans="11:20" ht="18" customHeight="1" x14ac:dyDescent="0.4">
      <c r="K53" s="440">
        <v>48</v>
      </c>
      <c r="L53" s="8" t="s">
        <v>582</v>
      </c>
      <c r="M53" s="8" t="s">
        <v>575</v>
      </c>
      <c r="N53" s="8" t="s">
        <v>589</v>
      </c>
      <c r="O53" s="12" t="s">
        <v>600</v>
      </c>
      <c r="P53" s="281"/>
      <c r="Q53" s="290" t="s">
        <v>363</v>
      </c>
      <c r="R53" s="11"/>
      <c r="S53" s="289"/>
    </row>
    <row r="54" spans="11:20" ht="18" customHeight="1" x14ac:dyDescent="0.4">
      <c r="K54" s="440">
        <v>49</v>
      </c>
      <c r="L54" s="8" t="s">
        <v>582</v>
      </c>
      <c r="M54" s="8" t="s">
        <v>575</v>
      </c>
      <c r="N54" s="8" t="s">
        <v>589</v>
      </c>
      <c r="O54" s="12" t="s">
        <v>601</v>
      </c>
      <c r="P54" s="281"/>
      <c r="Q54" s="290" t="s">
        <v>362</v>
      </c>
      <c r="R54" s="11"/>
      <c r="S54" s="289"/>
    </row>
    <row r="55" spans="11:20" ht="18" customHeight="1" x14ac:dyDescent="0.4">
      <c r="K55" s="440">
        <v>50</v>
      </c>
      <c r="L55" s="8" t="s">
        <v>582</v>
      </c>
      <c r="M55" s="8" t="s">
        <v>575</v>
      </c>
      <c r="N55" s="8" t="s">
        <v>590</v>
      </c>
      <c r="O55" s="12" t="s">
        <v>602</v>
      </c>
      <c r="P55" s="281"/>
      <c r="Q55" s="290" t="s">
        <v>361</v>
      </c>
      <c r="R55" s="286" t="s">
        <v>345</v>
      </c>
      <c r="S55" s="289"/>
    </row>
    <row r="56" spans="11:20" ht="18" customHeight="1" x14ac:dyDescent="0.4">
      <c r="K56" s="440">
        <v>51</v>
      </c>
      <c r="L56" s="8" t="s">
        <v>582</v>
      </c>
      <c r="M56" s="8" t="s">
        <v>603</v>
      </c>
      <c r="N56" s="8" t="s">
        <v>603</v>
      </c>
      <c r="O56" s="447" t="s">
        <v>604</v>
      </c>
      <c r="P56" s="281"/>
      <c r="Q56" s="288"/>
      <c r="R56" s="284" t="s">
        <v>360</v>
      </c>
      <c r="S56" s="283"/>
      <c r="T56" s="287"/>
    </row>
    <row r="57" spans="11:20" ht="18" customHeight="1" x14ac:dyDescent="0.4">
      <c r="K57" s="440">
        <v>52</v>
      </c>
      <c r="L57" s="8" t="s">
        <v>582</v>
      </c>
      <c r="M57" s="8" t="s">
        <v>605</v>
      </c>
      <c r="N57" s="8" t="s">
        <v>605</v>
      </c>
      <c r="O57" s="12" t="s">
        <v>359</v>
      </c>
      <c r="P57" s="281"/>
      <c r="R57" s="282" t="s">
        <v>358</v>
      </c>
      <c r="S57" s="277"/>
      <c r="T57" s="285"/>
    </row>
    <row r="58" spans="11:20" ht="18" customHeight="1" x14ac:dyDescent="0.4">
      <c r="K58" s="440">
        <v>53</v>
      </c>
      <c r="L58" s="8" t="s">
        <v>582</v>
      </c>
      <c r="M58" s="8" t="s">
        <v>605</v>
      </c>
      <c r="N58" s="8" t="s">
        <v>605</v>
      </c>
      <c r="O58" s="12" t="s">
        <v>606</v>
      </c>
      <c r="P58" s="281"/>
      <c r="R58" s="280" t="s">
        <v>357</v>
      </c>
      <c r="S58" s="277"/>
      <c r="T58" s="285"/>
    </row>
    <row r="59" spans="11:20" ht="18" customHeight="1" x14ac:dyDescent="0.4">
      <c r="K59" s="440">
        <v>54</v>
      </c>
      <c r="L59" s="8" t="s">
        <v>582</v>
      </c>
      <c r="M59" s="8" t="s">
        <v>605</v>
      </c>
      <c r="N59" s="8" t="s">
        <v>605</v>
      </c>
      <c r="O59" s="12" t="s">
        <v>356</v>
      </c>
      <c r="P59" s="281"/>
      <c r="R59" s="280" t="s">
        <v>355</v>
      </c>
      <c r="S59" s="277"/>
      <c r="T59" s="285"/>
    </row>
    <row r="60" spans="11:20" ht="18" customHeight="1" x14ac:dyDescent="0.4">
      <c r="K60" s="440">
        <v>55</v>
      </c>
      <c r="L60" s="8" t="s">
        <v>582</v>
      </c>
      <c r="M60" s="8" t="s">
        <v>605</v>
      </c>
      <c r="N60" s="8" t="s">
        <v>605</v>
      </c>
      <c r="O60" s="12" t="s">
        <v>354</v>
      </c>
      <c r="P60" s="281"/>
      <c r="R60" s="280" t="s">
        <v>353</v>
      </c>
      <c r="S60" s="277"/>
      <c r="T60" s="285"/>
    </row>
    <row r="61" spans="11:20" ht="18" customHeight="1" x14ac:dyDescent="0.4">
      <c r="K61" s="440">
        <v>56</v>
      </c>
      <c r="L61" s="8" t="s">
        <v>582</v>
      </c>
      <c r="M61" s="8" t="s">
        <v>605</v>
      </c>
      <c r="N61" s="8" t="s">
        <v>605</v>
      </c>
      <c r="O61" s="12" t="s">
        <v>352</v>
      </c>
      <c r="P61" s="281"/>
      <c r="R61" s="280" t="s">
        <v>351</v>
      </c>
      <c r="S61" s="277"/>
      <c r="T61" s="285"/>
    </row>
    <row r="62" spans="11:20" ht="18" customHeight="1" x14ac:dyDescent="0.4">
      <c r="K62" s="440">
        <v>57</v>
      </c>
      <c r="L62" s="8" t="s">
        <v>582</v>
      </c>
      <c r="M62" s="8" t="s">
        <v>605</v>
      </c>
      <c r="N62" s="8" t="s">
        <v>605</v>
      </c>
      <c r="O62" s="12" t="s">
        <v>607</v>
      </c>
      <c r="P62" s="281"/>
      <c r="R62" s="280" t="s">
        <v>350</v>
      </c>
      <c r="S62" s="277"/>
      <c r="T62" s="285"/>
    </row>
    <row r="63" spans="11:20" ht="18" customHeight="1" x14ac:dyDescent="0.4">
      <c r="K63" s="440">
        <v>58</v>
      </c>
      <c r="L63" s="8" t="s">
        <v>582</v>
      </c>
      <c r="M63" s="8" t="s">
        <v>605</v>
      </c>
      <c r="N63" s="8" t="s">
        <v>605</v>
      </c>
      <c r="O63" s="12" t="s">
        <v>349</v>
      </c>
      <c r="P63" s="281"/>
      <c r="R63" s="280" t="s">
        <v>348</v>
      </c>
      <c r="S63" s="277"/>
      <c r="T63" s="285"/>
    </row>
    <row r="64" spans="11:20" ht="18" customHeight="1" x14ac:dyDescent="0.4">
      <c r="K64" s="440" t="s">
        <v>608</v>
      </c>
      <c r="L64" s="8" t="s">
        <v>582</v>
      </c>
      <c r="M64" s="8" t="s">
        <v>605</v>
      </c>
      <c r="N64" s="8" t="s">
        <v>605</v>
      </c>
      <c r="O64" s="12" t="s">
        <v>619</v>
      </c>
      <c r="P64" s="281"/>
      <c r="R64" s="451" t="s">
        <v>619</v>
      </c>
      <c r="S64" s="277"/>
      <c r="T64" s="285"/>
    </row>
    <row r="65" spans="11:20" ht="18" customHeight="1" x14ac:dyDescent="0.4">
      <c r="K65" s="440" t="s">
        <v>609</v>
      </c>
      <c r="L65" s="8" t="s">
        <v>582</v>
      </c>
      <c r="M65" s="8" t="s">
        <v>605</v>
      </c>
      <c r="N65" s="8" t="s">
        <v>605</v>
      </c>
      <c r="O65" s="12" t="s">
        <v>620</v>
      </c>
      <c r="P65" s="281"/>
      <c r="R65" s="451" t="s">
        <v>620</v>
      </c>
      <c r="S65" s="277"/>
      <c r="T65" s="283"/>
    </row>
    <row r="66" spans="11:20" ht="18" customHeight="1" x14ac:dyDescent="0.4">
      <c r="K66" s="440">
        <v>59</v>
      </c>
      <c r="L66" s="8" t="s">
        <v>582</v>
      </c>
      <c r="M66" s="8" t="s">
        <v>605</v>
      </c>
      <c r="N66" s="8" t="s">
        <v>605</v>
      </c>
      <c r="O66" s="12" t="s">
        <v>347</v>
      </c>
      <c r="P66" s="281"/>
      <c r="R66" s="278" t="s">
        <v>346</v>
      </c>
      <c r="S66" s="286" t="s">
        <v>345</v>
      </c>
      <c r="T66" s="277"/>
    </row>
    <row r="67" spans="11:20" ht="18" customHeight="1" x14ac:dyDescent="0.4">
      <c r="K67" s="440">
        <v>60</v>
      </c>
      <c r="L67" s="8" t="s">
        <v>582</v>
      </c>
      <c r="M67" s="8" t="s">
        <v>605</v>
      </c>
      <c r="N67" s="8" t="s">
        <v>605</v>
      </c>
      <c r="O67" s="12" t="s">
        <v>610</v>
      </c>
      <c r="P67" s="281"/>
      <c r="R67" s="272"/>
      <c r="S67" s="284" t="s">
        <v>344</v>
      </c>
      <c r="T67" s="277"/>
    </row>
    <row r="68" spans="11:20" ht="18" customHeight="1" x14ac:dyDescent="0.4">
      <c r="K68" s="440">
        <v>61</v>
      </c>
      <c r="L68" s="8" t="s">
        <v>611</v>
      </c>
      <c r="M68" s="8" t="s">
        <v>575</v>
      </c>
      <c r="N68" s="8" t="s">
        <v>577</v>
      </c>
      <c r="O68" s="12" t="s">
        <v>11</v>
      </c>
      <c r="P68" s="281"/>
      <c r="S68" s="282" t="s">
        <v>343</v>
      </c>
      <c r="T68" s="277"/>
    </row>
    <row r="69" spans="11:20" ht="18" customHeight="1" x14ac:dyDescent="0.4">
      <c r="K69" s="440">
        <v>62</v>
      </c>
      <c r="L69" s="8" t="s">
        <v>611</v>
      </c>
      <c r="M69" s="8" t="s">
        <v>575</v>
      </c>
      <c r="N69" s="8" t="s">
        <v>577</v>
      </c>
      <c r="O69" s="12" t="s">
        <v>9</v>
      </c>
      <c r="P69" s="281"/>
      <c r="S69" s="280" t="s">
        <v>342</v>
      </c>
      <c r="T69" s="277"/>
    </row>
    <row r="70" spans="11:20" ht="18" customHeight="1" x14ac:dyDescent="0.4">
      <c r="K70" s="440">
        <v>63</v>
      </c>
      <c r="L70" s="8" t="s">
        <v>611</v>
      </c>
      <c r="M70" s="8" t="s">
        <v>575</v>
      </c>
      <c r="N70" s="8" t="s">
        <v>578</v>
      </c>
      <c r="O70" s="12" t="s">
        <v>8</v>
      </c>
      <c r="P70" s="281"/>
      <c r="S70" s="280" t="s">
        <v>341</v>
      </c>
      <c r="T70" s="277"/>
    </row>
    <row r="71" spans="11:20" ht="18" customHeight="1" x14ac:dyDescent="0.4">
      <c r="K71" s="442">
        <v>64</v>
      </c>
      <c r="L71" s="6" t="s">
        <v>611</v>
      </c>
      <c r="M71" s="6" t="s">
        <v>575</v>
      </c>
      <c r="N71" s="6" t="s">
        <v>578</v>
      </c>
      <c r="O71" s="446" t="s">
        <v>6</v>
      </c>
      <c r="P71" s="279"/>
      <c r="S71" s="280" t="s">
        <v>340</v>
      </c>
      <c r="T71" s="277"/>
    </row>
    <row r="72" spans="11:20" x14ac:dyDescent="0.4">
      <c r="K72" s="443">
        <v>65</v>
      </c>
      <c r="L72" s="273" t="s">
        <v>611</v>
      </c>
      <c r="M72" s="273" t="s">
        <v>575</v>
      </c>
      <c r="N72" s="273" t="s">
        <v>579</v>
      </c>
      <c r="O72" s="448" t="s">
        <v>5</v>
      </c>
      <c r="P72" s="270"/>
      <c r="S72" s="280" t="s">
        <v>339</v>
      </c>
    </row>
    <row r="73" spans="11:20" x14ac:dyDescent="0.4">
      <c r="K73" s="444">
        <v>66</v>
      </c>
      <c r="L73" s="273" t="s">
        <v>611</v>
      </c>
      <c r="M73" s="273" t="s">
        <v>575</v>
      </c>
      <c r="N73" s="273" t="s">
        <v>579</v>
      </c>
      <c r="O73" s="448" t="s">
        <v>1</v>
      </c>
      <c r="P73" s="270"/>
      <c r="S73" s="278" t="s">
        <v>338</v>
      </c>
    </row>
    <row r="74" spans="11:20" x14ac:dyDescent="0.4">
      <c r="K74" s="443">
        <v>101</v>
      </c>
      <c r="L74" s="273" t="s">
        <v>569</v>
      </c>
      <c r="M74" s="273" t="s">
        <v>575</v>
      </c>
      <c r="N74" s="273" t="s">
        <v>612</v>
      </c>
      <c r="O74" s="448" t="s">
        <v>613</v>
      </c>
      <c r="P74" s="270"/>
      <c r="S74" s="272"/>
    </row>
    <row r="75" spans="11:20" x14ac:dyDescent="0.4">
      <c r="K75" s="444">
        <v>102</v>
      </c>
      <c r="L75" s="274" t="s">
        <v>569</v>
      </c>
      <c r="M75" s="274" t="s">
        <v>575</v>
      </c>
      <c r="N75" s="273" t="s">
        <v>612</v>
      </c>
      <c r="O75" s="448" t="s">
        <v>614</v>
      </c>
      <c r="P75" s="270"/>
      <c r="S75" s="272"/>
    </row>
    <row r="76" spans="11:20" x14ac:dyDescent="0.4">
      <c r="K76" s="443">
        <v>103</v>
      </c>
      <c r="L76" s="275" t="s">
        <v>569</v>
      </c>
      <c r="M76" s="274" t="s">
        <v>575</v>
      </c>
      <c r="N76" s="273" t="s">
        <v>612</v>
      </c>
      <c r="O76" s="448" t="s">
        <v>615</v>
      </c>
      <c r="P76" s="270"/>
      <c r="S76" s="272"/>
    </row>
    <row r="77" spans="11:20" x14ac:dyDescent="0.4">
      <c r="K77" s="444">
        <v>104</v>
      </c>
      <c r="L77" s="275" t="s">
        <v>569</v>
      </c>
      <c r="M77" s="274" t="s">
        <v>575</v>
      </c>
      <c r="N77" s="273" t="s">
        <v>612</v>
      </c>
      <c r="O77" s="448" t="s">
        <v>616</v>
      </c>
      <c r="P77" s="270"/>
      <c r="S77" s="272"/>
    </row>
    <row r="78" spans="11:20" x14ac:dyDescent="0.4">
      <c r="K78" s="444">
        <v>105</v>
      </c>
      <c r="L78" s="438" t="s">
        <v>582</v>
      </c>
      <c r="M78" s="439" t="s">
        <v>575</v>
      </c>
      <c r="N78" s="276" t="s">
        <v>612</v>
      </c>
      <c r="O78" s="449" t="s">
        <v>617</v>
      </c>
      <c r="P78" s="270"/>
      <c r="S78" s="272"/>
    </row>
    <row r="79" spans="11:20" x14ac:dyDescent="0.4">
      <c r="K79" s="444">
        <v>106</v>
      </c>
      <c r="L79" s="438" t="s">
        <v>582</v>
      </c>
      <c r="M79" s="439" t="s">
        <v>575</v>
      </c>
      <c r="N79" s="276" t="s">
        <v>612</v>
      </c>
      <c r="O79" s="449" t="s">
        <v>618</v>
      </c>
      <c r="P79" s="270"/>
      <c r="S79" s="272"/>
    </row>
    <row r="80" spans="11:20" x14ac:dyDescent="0.4">
      <c r="K80" s="276"/>
      <c r="L80" s="438"/>
      <c r="M80" s="439"/>
      <c r="N80" s="276"/>
      <c r="O80" s="449"/>
      <c r="P80" s="270"/>
      <c r="S80" s="272"/>
    </row>
    <row r="81" spans="11:19" x14ac:dyDescent="0.4">
      <c r="K81" s="276"/>
      <c r="L81" s="438"/>
      <c r="M81" s="439"/>
      <c r="N81" s="276"/>
      <c r="O81" s="449"/>
      <c r="P81" s="270"/>
      <c r="S81" s="272"/>
    </row>
    <row r="82" spans="11:19" x14ac:dyDescent="0.4">
      <c r="K82" s="276"/>
      <c r="L82" s="438"/>
      <c r="M82" s="439"/>
      <c r="N82" s="276"/>
      <c r="O82" s="449"/>
      <c r="P82" s="270"/>
      <c r="S82" s="272"/>
    </row>
    <row r="83" spans="11:19" x14ac:dyDescent="0.4">
      <c r="K83" s="271"/>
      <c r="L83" s="271"/>
      <c r="M83" s="271"/>
      <c r="N83" s="271"/>
      <c r="O83" s="450"/>
      <c r="P83" s="270"/>
      <c r="S83" s="272"/>
    </row>
    <row r="84" spans="11:19" x14ac:dyDescent="0.4">
      <c r="K84" s="269"/>
      <c r="L84" s="269"/>
      <c r="M84" s="269" t="s">
        <v>337</v>
      </c>
      <c r="N84" s="269"/>
      <c r="O84" s="269"/>
      <c r="P84" s="268"/>
      <c r="S84" s="272"/>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5"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31</vt:i4>
      </vt:variant>
    </vt:vector>
  </HeadingPairs>
  <TitlesOfParts>
    <vt:vector size="40" baseType="lpstr">
      <vt:lpstr>基礎データ</vt:lpstr>
      <vt:lpstr>横手様式（持越内訳）</vt:lpstr>
      <vt:lpstr>事業報告</vt:lpstr>
      <vt:lpstr>収支決算書</vt:lpstr>
      <vt:lpstr>事業計画</vt:lpstr>
      <vt:lpstr>収支予算（維持、共同）</vt:lpstr>
      <vt:lpstr>収支予算 (長寿命化)</vt:lpstr>
      <vt:lpstr>内訳 (長寿命化)</vt:lpstr>
      <vt:lpstr>【選択肢】</vt:lpstr>
      <vt:lpstr>A.■か□</vt:lpstr>
      <vt:lpstr>B.○か空白</vt:lpstr>
      <vt:lpstr>Ｃ1.計画欄</vt:lpstr>
      <vt:lpstr>Ｃ2.実施欄</vt:lpstr>
      <vt:lpstr>C2.実施欄2</vt:lpstr>
      <vt:lpstr>D.農村環境保全活動のテーマ</vt:lpstr>
      <vt:lpstr>E.高度な保全活動</vt:lpstr>
      <vt:lpstr>F.施設</vt:lpstr>
      <vt:lpstr>G.単位</vt:lpstr>
      <vt:lpstr>H1.構成員一覧の分類_農業者</vt:lpstr>
      <vt:lpstr>H2.構成員一覧の分類_農業者以外個人</vt:lpstr>
      <vt:lpstr>H2.構成員一覧の分類_農業者以外団体</vt:lpstr>
      <vt:lpstr>H3.構成員一覧の分類_農業者以外団体</vt:lpstr>
      <vt:lpstr>Ｉ.金銭出納簿の区分</vt:lpstr>
      <vt:lpstr>Ｊ.金銭出納簿の収支の分類</vt:lpstr>
      <vt:lpstr>K.農村環境保全活動</vt:lpstr>
      <vt:lpstr>L.増進活動</vt:lpstr>
      <vt:lpstr>M.長寿命化</vt:lpstr>
      <vt:lpstr>【選択肢】!Print_Area</vt:lpstr>
      <vt:lpstr>'横手様式（持越内訳）'!Print_Area</vt:lpstr>
      <vt:lpstr>基礎データ!Print_Area</vt:lpstr>
      <vt:lpstr>事業計画!Print_Area</vt:lpstr>
      <vt:lpstr>事業報告!Print_Area</vt:lpstr>
      <vt:lpstr>収支決算書!Print_Area</vt:lpstr>
      <vt:lpstr>'収支予算 (長寿命化)'!Print_Area</vt:lpstr>
      <vt:lpstr>'収支予算（維持、共同）'!Print_Area</vt:lpstr>
      <vt:lpstr>'内訳 (長寿命化)'!Print_Area</vt:lpstr>
      <vt:lpstr>'横手様式（持越内訳）'!Print_Titles</vt:lpstr>
      <vt:lpstr>'収支予算 (長寿命化)'!Print_Titles</vt:lpstr>
      <vt:lpstr>'収支予算（維持、共同）'!Print_Titles</vt:lpstr>
      <vt:lpstr>'横手様式（持越内訳）'!作業写真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黒澤 史子</dc:creator>
  <cp:lastModifiedBy>嘉藤  滉</cp:lastModifiedBy>
  <cp:lastPrinted>2026-03-26T05:28:22Z</cp:lastPrinted>
  <dcterms:created xsi:type="dcterms:W3CDTF">2020-03-03T01:32:35Z</dcterms:created>
  <dcterms:modified xsi:type="dcterms:W3CDTF">2026-05-28T05:32:55Z</dcterms:modified>
</cp:coreProperties>
</file>