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商工労働_経営改革室共通\温泉特会決算状況調査\R5関連調査\【経営比較分析】\"/>
    </mc:Choice>
  </mc:AlternateContent>
  <xr:revisionPtr revIDLastSave="0" documentId="13_ncr:1_{CF604A78-C23D-416C-9798-DC352ED10F47}" xr6:coauthVersionLast="47" xr6:coauthVersionMax="47" xr10:uidLastSave="{00000000-0000-0000-0000-000000000000}"/>
  <workbookProtection workbookAlgorithmName="SHA-512" workbookHashValue="TlkizgD2qk/zqC0ldrzGsDnW/LdMhkSrjLRpzt1Aoe1qYGlMdK6JrTr+Sa82qkINggNq04n/E2ZgGDQ/h/089Q==" workbookSaltValue="HcPUhGP0bYdBJbcGpPkAlQ==" workbookSpinCount="100000" lockStructure="1"/>
  <bookViews>
    <workbookView xWindow="-120" yWindow="-120" windowWidth="29040" windowHeight="1572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8" i="4"/>
  <c r="L88" i="4"/>
  <c r="I88" i="4"/>
  <c r="H88" i="4"/>
  <c r="G88" i="4"/>
  <c r="F88" i="4"/>
  <c r="C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IX76" i="4" l="1"/>
  <c r="ML52" i="4"/>
  <c r="FJ52" i="4"/>
  <c r="IX52" i="4"/>
  <c r="IX30" i="4"/>
  <c r="ML76" i="4"/>
  <c r="BV52" i="4"/>
  <c r="FJ30" i="4"/>
  <c r="BV30" i="4"/>
  <c r="BV76" i="4"/>
  <c r="C11" i="5"/>
  <c r="D11" i="5"/>
  <c r="E11" i="5"/>
  <c r="B11" i="5"/>
  <c r="AT76" i="4" l="1"/>
  <c r="EH52" i="4"/>
  <c r="LJ76" i="4"/>
  <c r="AT52" i="4"/>
  <c r="EH30" i="4"/>
  <c r="HV76" i="4"/>
  <c r="LJ52" i="4"/>
  <c r="HV52" i="4"/>
  <c r="HV30" i="4"/>
  <c r="AT30" i="4"/>
  <c r="HH52" i="4"/>
  <c r="DT30" i="4"/>
  <c r="AF76" i="4"/>
  <c r="DT52" i="4"/>
  <c r="HH30" i="4"/>
  <c r="KV76" i="4"/>
  <c r="HH76" i="4"/>
  <c r="KV52" i="4"/>
  <c r="AF30" i="4"/>
  <c r="AF52" i="4"/>
  <c r="GT76" i="4"/>
  <c r="KH52" i="4"/>
  <c r="R30" i="4"/>
  <c r="GT52" i="4"/>
  <c r="R76" i="4"/>
  <c r="DF52" i="4"/>
  <c r="GT30" i="4"/>
  <c r="KH76" i="4"/>
  <c r="R52" i="4"/>
  <c r="DF30" i="4"/>
  <c r="LX76" i="4"/>
  <c r="BH52" i="4"/>
  <c r="EV30" i="4"/>
  <c r="IJ76" i="4"/>
  <c r="LX52" i="4"/>
  <c r="BH30" i="4"/>
  <c r="BH76" i="4"/>
  <c r="EV52" i="4"/>
  <c r="IJ30" i="4"/>
  <c r="IJ52" i="4"/>
</calcChain>
</file>

<file path=xl/sharedStrings.xml><?xml version="1.0" encoding="utf-8"?>
<sst xmlns="http://schemas.openxmlformats.org/spreadsheetml/2006/main" count="301" uniqueCount="140">
  <si>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</si>
  <si>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</si>
  <si>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</si>
  <si>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</si>
  <si>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</si>
  <si>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</si>
  <si>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</si>
  <si>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</si>
  <si>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</si>
  <si>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</si>
  <si>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</si>
  <si>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</si>
  <si>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</si>
  <si>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</si>
  <si>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</si>
  <si>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</si>
  <si>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</si>
  <si>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</si>
  <si>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</si>
  <si>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</si>
  <si>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</si>
  <si>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</si>
  <si>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</si>
  <si>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</si>
  <si>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</si>
  <si>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</si>
  <si>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</si>
  <si>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</si>
  <si>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</si>
  <si>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</si>
  <si>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</si>
  <si>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</si>
  <si>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</si>
  <si>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</si>
  <si>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</si>
  <si>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</si>
  <si>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</si>
  <si>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</si>
  <si>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</si>
  <si>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</si>
  <si>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</si>
  <si>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</si>
  <si>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</si>
  <si>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</si>
  <si>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</si>
  <si>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</si>
  <si>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</si>
  <si>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</si>
  <si>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</si>
  <si>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</si>
  <si>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</si>
  <si>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</si>
  <si>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</si>
  <si>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</si>
  <si>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</si>
  <si>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</si>
  <si>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</si>
  <si>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</si>
  <si>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</si>
  <si>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</si>
  <si>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</si>
  <si>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</si>
  <si>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</si>
  <si>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</si>
  <si>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</si>
  <si>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</si>
  <si>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</si>
  <si>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</si>
  <si>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</si>
  <si>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</si>
  <si>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</si>
  <si>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</si>
  <si>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</si>
  <si>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</si>
  <si>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</si>
  <si>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</si>
  <si>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</si>
  <si>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</si>
  <si>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</si>
  <si>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</si>
  <si>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</si>
  <si>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</si>
  <si>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</si>
  <si>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</si>
  <si>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</si>
  <si>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</si>
  <si>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</si>
  <si>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</si>
  <si>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</si>
  <si>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</si>
  <si>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</si>
  <si>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</si>
  <si>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</si>
  <si>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</si>
  <si>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</si>
  <si>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</si>
  <si>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</si>
  <si>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</si>
  <si>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</si>
  <si>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</si>
  <si>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</si>
  <si>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</si>
  <si>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</si>
  <si>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</si>
  <si>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</si>
  <si>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</si>
  <si>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</si>
  <si>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</si>
  <si>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</si>
  <si>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</si>
  <si>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</si>
  <si>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</si>
  <si>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</si>
  <si>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</si>
  <si>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</si>
  <si>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</si>
  <si>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</si>
  <si>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</si>
  <si>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</si>
  <si>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</si>
  <si>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</si>
  <si>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秋田県　横手市</t>
  </si>
  <si>
    <t>平鹿ときめき交流センターゆっぷる</t>
  </si>
  <si>
    <t>法非適用</t>
  </si>
  <si>
    <t>観光施設事業</t>
  </si>
  <si>
    <t>休養宿泊施設</t>
  </si>
  <si>
    <t>Ａ１Ｂ１</t>
  </si>
  <si>
    <t>非設置</t>
  </si>
  <si>
    <t>該当数値なし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</si>
  <si>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</si>
  <si>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</si>
  <si>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</si>
  <si>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</si>
  <si>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</si>
  <si>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</si>
  <si>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</si>
  <si>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当施設は日帰り客が主となるため、①～⑦の数値は安定してほぼ横ばいとなっている。また、依然として他会計補助金への依存度が高く、財政健全化に向けて取り組む必要がある。</t>
    <rPh sb="0" eb="3">
      <t>トウシセツ</t>
    </rPh>
    <rPh sb="4" eb="6">
      <t>ヒガエ</t>
    </rPh>
    <rPh sb="7" eb="8">
      <t>キャク</t>
    </rPh>
    <rPh sb="9" eb="10">
      <t>シュ</t>
    </rPh>
    <rPh sb="20" eb="22">
      <t>スウチ</t>
    </rPh>
    <rPh sb="23" eb="25">
      <t>アンテイ</t>
    </rPh>
    <rPh sb="29" eb="30">
      <t>ヨコ</t>
    </rPh>
    <rPh sb="42" eb="44">
      <t>イゼン</t>
    </rPh>
    <rPh sb="47" eb="50">
      <t>ホカカイケイ</t>
    </rPh>
    <rPh sb="50" eb="53">
      <t>ホジョキン</t>
    </rPh>
    <rPh sb="55" eb="58">
      <t>イゾンド</t>
    </rPh>
    <rPh sb="59" eb="60">
      <t>タカ</t>
    </rPh>
    <rPh sb="62" eb="67">
      <t>ザイセイケンゼンカ</t>
    </rPh>
    <rPh sb="68" eb="69">
      <t>ム</t>
    </rPh>
    <rPh sb="71" eb="72">
      <t>ト</t>
    </rPh>
    <rPh sb="73" eb="74">
      <t>ク</t>
    </rPh>
    <rPh sb="75" eb="77">
      <t>ヒツヨウ</t>
    </rPh>
    <phoneticPr fontId="5"/>
  </si>
  <si>
    <t>施設の資産価値125,857千円に対して、設備投資見込額27,559千円。老朽化の進行により今後も更新のための設備投資が見込まれる。</t>
    <rPh sb="0" eb="2">
      <t>シセツ</t>
    </rPh>
    <rPh sb="3" eb="7">
      <t>シサンカチ</t>
    </rPh>
    <rPh sb="14" eb="16">
      <t>センエン</t>
    </rPh>
    <rPh sb="17" eb="18">
      <t>タイ</t>
    </rPh>
    <rPh sb="21" eb="23">
      <t>セツビ</t>
    </rPh>
    <rPh sb="23" eb="27">
      <t>トウシミコ</t>
    </rPh>
    <rPh sb="27" eb="28">
      <t>ガク</t>
    </rPh>
    <rPh sb="34" eb="36">
      <t>センエン</t>
    </rPh>
    <rPh sb="37" eb="40">
      <t>ロウキュウカ</t>
    </rPh>
    <rPh sb="41" eb="43">
      <t>シンコウ</t>
    </rPh>
    <rPh sb="46" eb="48">
      <t>コンゴ</t>
    </rPh>
    <rPh sb="49" eb="51">
      <t>コウシン</t>
    </rPh>
    <rPh sb="55" eb="59">
      <t>セツビトウシ</t>
    </rPh>
    <rPh sb="60" eb="62">
      <t>ミコ</t>
    </rPh>
    <phoneticPr fontId="5"/>
  </si>
  <si>
    <t>当施設は利用者の大半が日帰り入浴客であるため、通年的に利用者の見込める施設である。しかし、客単価の低さもあり、他会計繰入金は毎年一定額計上しており、今後経費削減により繰入金減少を図る。</t>
    <rPh sb="0" eb="3">
      <t>トウシセツ</t>
    </rPh>
    <rPh sb="4" eb="7">
      <t>リヨウシャ</t>
    </rPh>
    <rPh sb="14" eb="17">
      <t>ニュウヨクキャク</t>
    </rPh>
    <rPh sb="23" eb="26">
      <t>ツウネンテキ</t>
    </rPh>
    <rPh sb="27" eb="30">
      <t>リヨウシャ</t>
    </rPh>
    <rPh sb="31" eb="33">
      <t>ミコ</t>
    </rPh>
    <rPh sb="35" eb="37">
      <t>シセツ</t>
    </rPh>
    <rPh sb="45" eb="48">
      <t>キャクタンカ</t>
    </rPh>
    <rPh sb="49" eb="50">
      <t>ヒク</t>
    </rPh>
    <rPh sb="55" eb="56">
      <t>ホカ</t>
    </rPh>
    <rPh sb="56" eb="58">
      <t>カイケイ</t>
    </rPh>
    <rPh sb="60" eb="61">
      <t>キン</t>
    </rPh>
    <rPh sb="62" eb="64">
      <t>マイトシ</t>
    </rPh>
    <rPh sb="74" eb="76">
      <t>コンゴ</t>
    </rPh>
    <rPh sb="76" eb="80">
      <t>ケイヒサクゲン</t>
    </rPh>
    <rPh sb="89" eb="90">
      <t>ハカ</t>
    </rPh>
    <phoneticPr fontId="5"/>
  </si>
  <si>
    <t>利用者数114,790人（前年比+12,219人）、宿泊者数2,343人（前年比+772人）と利用客者数、宿泊者数ともに増加している。利用客者数増加により、前年比で当施設の需要も高まっており、類似施設平均よりも上回っている。</t>
    <rPh sb="67" eb="72">
      <t>リヨウキャクシャスウ</t>
    </rPh>
    <rPh sb="72" eb="74">
      <t>ゾウカ</t>
    </rPh>
    <rPh sb="78" eb="81">
      <t>ゼンネンヒ</t>
    </rPh>
    <rPh sb="82" eb="85">
      <t>トウシセツ</t>
    </rPh>
    <rPh sb="86" eb="88">
      <t>ジュヨウ</t>
    </rPh>
    <rPh sb="89" eb="90">
      <t>タカ</t>
    </rPh>
    <rPh sb="96" eb="102">
      <t>ルイジシセツヘイキン</t>
    </rPh>
    <rPh sb="105" eb="107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</si>
</sst>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6681</c:v>
                </c:pt>
                <c:pt idx="1">
                  <c:v>15283</c:v>
                </c:pt>
                <c:pt idx="2">
                  <c:v>27562</c:v>
                </c:pt>
                <c:pt idx="3">
                  <c:v>23020</c:v>
                </c:pt>
                <c:pt idx="4">
                  <c:v>14171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0-4A66-8A41-6FB05F64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8029</c:v>
                </c:pt>
                <c:pt idx="1">
                  <c:v>31150</c:v>
                </c:pt>
                <c:pt idx="2">
                  <c:v>63431</c:v>
                </c:pt>
                <c:pt idx="3">
                  <c:v>161674</c:v>
                </c:pt>
                <c:pt idx="4">
                  <c:v>7750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0-4A66-8A41-6FB05F64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27.7</c:v>
                </c:pt>
                <c:pt idx="1">
                  <c:v>42.9</c:v>
                </c:pt>
                <c:pt idx="2">
                  <c:v>38.700000000000003</c:v>
                </c:pt>
                <c:pt idx="3">
                  <c:v>40.299999999999997</c:v>
                </c:pt>
                <c:pt idx="4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B-4C1B-B667-3605043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35.1</c:v>
                </c:pt>
                <c:pt idx="2">
                  <c:v>47.8</c:v>
                </c:pt>
                <c:pt idx="3">
                  <c:v>42</c:v>
                </c:pt>
                <c:pt idx="4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B-4C1B-B667-3605043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99.9</c:v>
                </c:pt>
                <c:pt idx="2">
                  <c:v>99.9</c:v>
                </c:pt>
                <c:pt idx="3">
                  <c:v>99</c:v>
                </c:pt>
                <c:pt idx="4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8-47A6-9C07-8BB23BB7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88.4</c:v>
                </c:pt>
                <c:pt idx="1">
                  <c:v>98.7</c:v>
                </c:pt>
                <c:pt idx="2">
                  <c:v>96.8</c:v>
                </c:pt>
                <c:pt idx="3">
                  <c:v>92.8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8-47A6-9C07-8BB23BB7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-25626</c:v>
                </c:pt>
                <c:pt idx="1">
                  <c:v>-31241</c:v>
                </c:pt>
                <c:pt idx="2">
                  <c:v>-32056</c:v>
                </c:pt>
                <c:pt idx="3">
                  <c:v>-36975</c:v>
                </c:pt>
                <c:pt idx="4">
                  <c:v>-34879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B-4362-92F5-DA02A17B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-14463</c:v>
                </c:pt>
                <c:pt idx="1">
                  <c:v>-19399</c:v>
                </c:pt>
                <c:pt idx="2">
                  <c:v>583147</c:v>
                </c:pt>
                <c:pt idx="3">
                  <c:v>-15708</c:v>
                </c:pt>
                <c:pt idx="4">
                  <c:v>-15228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B-4362-92F5-DA02A17B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-47</c:v>
                </c:pt>
                <c:pt idx="1">
                  <c:v>-80.099999999999994</c:v>
                </c:pt>
                <c:pt idx="2">
                  <c:v>-66.900000000000006</c:v>
                </c:pt>
                <c:pt idx="3">
                  <c:v>-74.3</c:v>
                </c:pt>
                <c:pt idx="4">
                  <c:v>-59.9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E-4612-A4B1-0CBA6395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-56.5</c:v>
                </c:pt>
                <c:pt idx="1">
                  <c:v>-38.1</c:v>
                </c:pt>
                <c:pt idx="2">
                  <c:v>-152.6</c:v>
                </c:pt>
                <c:pt idx="3">
                  <c:v>-61.8</c:v>
                </c:pt>
                <c:pt idx="4">
                  <c:v>-25.8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E-4612-A4B1-0CBA6395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60.4</c:v>
                </c:pt>
                <c:pt idx="1">
                  <c:v>82.9</c:v>
                </c:pt>
                <c:pt idx="2">
                  <c:v>80.099999999999994</c:v>
                </c:pt>
                <c:pt idx="3">
                  <c:v>80.8</c:v>
                </c:pt>
                <c:pt idx="4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5-4F4D-8043-876395D2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41.7</c:v>
                </c:pt>
                <c:pt idx="2">
                  <c:v>100.4</c:v>
                </c:pt>
                <c:pt idx="3">
                  <c:v>58.5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5-4F4D-8043-876395D2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15.5</c:v>
                </c:pt>
                <c:pt idx="2">
                  <c:v>8.9</c:v>
                </c:pt>
                <c:pt idx="3">
                  <c:v>12</c:v>
                </c:pt>
                <c:pt idx="4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D-4771-9861-C247DCB9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15.7</c:v>
                </c:pt>
                <c:pt idx="1">
                  <c:v>17.2</c:v>
                </c:pt>
                <c:pt idx="2">
                  <c:v>5.0999999999999996</c:v>
                </c:pt>
                <c:pt idx="3">
                  <c:v>6.4</c:v>
                </c:pt>
                <c:pt idx="4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D-4771-9861-C247DCB9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4B48-97D3-1A3532095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35.6</c:v>
                </c:pt>
                <c:pt idx="1">
                  <c:v>12.8</c:v>
                </c:pt>
                <c:pt idx="2">
                  <c:v>330.8</c:v>
                </c:pt>
                <c:pt idx="3">
                  <c:v>92.9</c:v>
                </c:pt>
                <c:pt idx="4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5-4B48-97D3-1A3532095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0C-4E31-B543-77B7ED68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C-4E31-B543-77B7ED68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378-4ED8-9F47-611447A12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8-4ED8-9F47-611447A12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7.7200000000000005E-2</c:v>
                </c:pt>
                <c:pt idx="1">
                  <c:v>0.10050000000000001</c:v>
                </c:pt>
                <c:pt idx="2">
                  <c:v>9.4899999999999998E-2</c:v>
                </c:pt>
                <c:pt idx="3">
                  <c:v>8.2699999999999996E-2</c:v>
                </c:pt>
                <c:pt idx="4">
                  <c:v>0.1032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0-4381-BD84-A17EC666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1E-3</c:v>
                </c:pt>
                <c:pt idx="1">
                  <c:v>5.9999999999999995E-4</c:v>
                </c:pt>
                <c:pt idx="2">
                  <c:v>5.0000000000000001E-4</c:v>
                </c:pt>
                <c:pt idx="3">
                  <c:v>5.9999999999999995E-4</c:v>
                </c:pt>
                <c:pt idx="4">
                  <c:v>8.0000000000000004E-4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0-4381-BD84-A17EC666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【73,677】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【△42.8】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GP40" zoomScaleNormal="100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秋田県横手市　平鹿ときめき交流センターゆっぷる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観光施設事業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休養宿泊施設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6">
        <f>データ!S7</f>
        <v>4420</v>
      </c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5" t="str">
        <f>データ!T7</f>
        <v>無</v>
      </c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7">
        <f>データ!U7</f>
        <v>0</v>
      </c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3"/>
      <c r="NI8" s="88" t="s">
        <v>10</v>
      </c>
      <c r="NJ8" s="89"/>
      <c r="NK8" s="76" t="s">
        <v>11</v>
      </c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7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78" t="s">
        <v>19</v>
      </c>
      <c r="NJ9" s="79"/>
      <c r="NK9" s="80" t="s">
        <v>20</v>
      </c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1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1562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86">
        <f>データ!R7</f>
        <v>36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5" t="str">
        <f>データ!V7</f>
        <v>無</v>
      </c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7">
        <f>データ!W7</f>
        <v>84.2</v>
      </c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5" t="str">
        <f>データ!X7</f>
        <v>無</v>
      </c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05" t="s">
        <v>136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7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5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7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5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7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5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7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5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7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5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7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5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7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5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7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5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7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5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7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5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7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5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7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5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7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5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7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5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7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1" t="str">
        <f>データ!$B$11</f>
        <v>H30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 t="str">
        <f>データ!$C$11</f>
        <v>R01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 t="str">
        <f>データ!$D$11</f>
        <v>R02</v>
      </c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 t="str">
        <f>データ!$E$11</f>
        <v>R03</v>
      </c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 t="str">
        <f>データ!$F$11</f>
        <v>R04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1" t="str">
        <f>データ!$B$11</f>
        <v>H30</v>
      </c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 t="str">
        <f>データ!$C$11</f>
        <v>R01</v>
      </c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 t="str">
        <f>データ!$D$11</f>
        <v>R02</v>
      </c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 t="str">
        <f>データ!$E$11</f>
        <v>R03</v>
      </c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 t="str">
        <f>データ!$F$11</f>
        <v>R04</v>
      </c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1" t="str">
        <f>データ!$B$11</f>
        <v>H30</v>
      </c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 t="str">
        <f>データ!$C$11</f>
        <v>R01</v>
      </c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 t="str">
        <f>データ!$D$11</f>
        <v>R02</v>
      </c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 t="str">
        <f>データ!$E$11</f>
        <v>R03</v>
      </c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 t="str">
        <f>データ!$F$11</f>
        <v>R04</v>
      </c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8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10"/>
    </row>
    <row r="31" spans="1:387" ht="13.5" customHeight="1" x14ac:dyDescent="0.15">
      <c r="A31" s="2"/>
      <c r="B31" s="9"/>
      <c r="C31" s="2"/>
      <c r="D31" s="2"/>
      <c r="E31" s="2"/>
      <c r="F31" s="2"/>
      <c r="I31" s="119" t="s">
        <v>27</v>
      </c>
      <c r="J31" s="119"/>
      <c r="K31" s="119"/>
      <c r="L31" s="119"/>
      <c r="M31" s="119"/>
      <c r="N31" s="119"/>
      <c r="O31" s="119"/>
      <c r="P31" s="119"/>
      <c r="Q31" s="119"/>
      <c r="R31" s="120">
        <f>データ!Y7</f>
        <v>97.5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>
        <f>データ!Z7</f>
        <v>99.9</v>
      </c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>
        <f>データ!AA7</f>
        <v>99.9</v>
      </c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>
        <f>データ!AB7</f>
        <v>99</v>
      </c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>
        <f>データ!AC7</f>
        <v>98.2</v>
      </c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9" t="s">
        <v>27</v>
      </c>
      <c r="CX31" s="119"/>
      <c r="CY31" s="119"/>
      <c r="CZ31" s="119"/>
      <c r="DA31" s="119"/>
      <c r="DB31" s="119"/>
      <c r="DC31" s="119"/>
      <c r="DD31" s="119"/>
      <c r="DE31" s="119"/>
      <c r="DF31" s="120">
        <f>データ!AJ7</f>
        <v>27.7</v>
      </c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>
        <f>データ!AK7</f>
        <v>42.9</v>
      </c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>
        <f>データ!AL7</f>
        <v>38.700000000000003</v>
      </c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>
        <f>データ!AM7</f>
        <v>40.299999999999997</v>
      </c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>
        <f>データ!AN7</f>
        <v>34.9</v>
      </c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9" t="s">
        <v>27</v>
      </c>
      <c r="GL31" s="119"/>
      <c r="GM31" s="119"/>
      <c r="GN31" s="119"/>
      <c r="GO31" s="119"/>
      <c r="GP31" s="119"/>
      <c r="GQ31" s="119"/>
      <c r="GR31" s="119"/>
      <c r="GS31" s="119"/>
      <c r="GT31" s="118">
        <f>データ!AU7</f>
        <v>6681</v>
      </c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>
        <f>データ!AV7</f>
        <v>15283</v>
      </c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>
        <f>データ!AW7</f>
        <v>27562</v>
      </c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>
        <f>データ!AX7</f>
        <v>23020</v>
      </c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  <c r="IW31" s="118"/>
      <c r="IX31" s="118">
        <f>データ!AY7</f>
        <v>14171</v>
      </c>
      <c r="IY31" s="118"/>
      <c r="IZ31" s="118"/>
      <c r="JA31" s="118"/>
      <c r="JB31" s="118"/>
      <c r="JC31" s="118"/>
      <c r="JD31" s="118"/>
      <c r="JE31" s="118"/>
      <c r="JF31" s="118"/>
      <c r="JG31" s="118"/>
      <c r="JH31" s="118"/>
      <c r="JI31" s="118"/>
      <c r="JJ31" s="118"/>
      <c r="JK31" s="118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9" t="s">
        <v>29</v>
      </c>
      <c r="J32" s="119"/>
      <c r="K32" s="119"/>
      <c r="L32" s="119"/>
      <c r="M32" s="119"/>
      <c r="N32" s="119"/>
      <c r="O32" s="119"/>
      <c r="P32" s="119"/>
      <c r="Q32" s="119"/>
      <c r="R32" s="120">
        <f>データ!AD7</f>
        <v>88.4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>
        <f>データ!AE7</f>
        <v>98.7</v>
      </c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>
        <f>データ!AF7</f>
        <v>96.8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>
        <f>データ!AG7</f>
        <v>92.8</v>
      </c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>
        <f>データ!AH7</f>
        <v>90.5</v>
      </c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9" t="s">
        <v>29</v>
      </c>
      <c r="CX32" s="119"/>
      <c r="CY32" s="119"/>
      <c r="CZ32" s="119"/>
      <c r="DA32" s="119"/>
      <c r="DB32" s="119"/>
      <c r="DC32" s="119"/>
      <c r="DD32" s="119"/>
      <c r="DE32" s="119"/>
      <c r="DF32" s="120">
        <f>データ!AO7</f>
        <v>18.899999999999999</v>
      </c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>
        <f>データ!AP7</f>
        <v>35.1</v>
      </c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>
        <f>データ!AQ7</f>
        <v>47.8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>
        <f>データ!AR7</f>
        <v>42</v>
      </c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>
        <f>データ!AS7</f>
        <v>37.9</v>
      </c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9" t="s">
        <v>29</v>
      </c>
      <c r="GL32" s="119"/>
      <c r="GM32" s="119"/>
      <c r="GN32" s="119"/>
      <c r="GO32" s="119"/>
      <c r="GP32" s="119"/>
      <c r="GQ32" s="119"/>
      <c r="GR32" s="119"/>
      <c r="GS32" s="119"/>
      <c r="GT32" s="118">
        <f>データ!AZ7</f>
        <v>8029</v>
      </c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>
        <f>データ!BA7</f>
        <v>31150</v>
      </c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>
        <f>データ!BB7</f>
        <v>63431</v>
      </c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>
        <f>データ!BC7</f>
        <v>161674</v>
      </c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  <c r="IW32" s="118"/>
      <c r="IX32" s="118">
        <f>データ!BD7</f>
        <v>7750</v>
      </c>
      <c r="IY32" s="118"/>
      <c r="IZ32" s="118"/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8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5" t="s">
        <v>137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7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5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7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5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7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5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7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5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7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5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7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5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7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5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7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5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7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5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7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5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7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5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7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5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7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5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7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5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7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8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10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5" t="s">
        <v>139</v>
      </c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7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5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7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5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7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1" t="str">
        <f>データ!$B$11</f>
        <v>H30</v>
      </c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 t="str">
        <f>データ!$C$11</f>
        <v>R01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 t="str">
        <f>データ!$D$11</f>
        <v>R02</v>
      </c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 t="str">
        <f>データ!$E$11</f>
        <v>R03</v>
      </c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 t="str">
        <f>データ!$F$11</f>
        <v>R04</v>
      </c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1" t="str">
        <f>データ!$B$11</f>
        <v>H30</v>
      </c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 t="str">
        <f>データ!$C$11</f>
        <v>R01</v>
      </c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 t="str">
        <f>データ!$D$11</f>
        <v>R02</v>
      </c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 t="str">
        <f>データ!$E$11</f>
        <v>R03</v>
      </c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 t="str">
        <f>データ!$F$11</f>
        <v>R04</v>
      </c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1" t="str">
        <f>データ!$B$11</f>
        <v>H30</v>
      </c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 t="str">
        <f>データ!$C$11</f>
        <v>R01</v>
      </c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 t="str">
        <f>データ!$D$11</f>
        <v>R02</v>
      </c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 t="str">
        <f>データ!$E$11</f>
        <v>R03</v>
      </c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 t="str">
        <f>データ!$F$11</f>
        <v>R04</v>
      </c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1" t="str">
        <f>データ!$B$11</f>
        <v>H30</v>
      </c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 t="str">
        <f>データ!$C$11</f>
        <v>R01</v>
      </c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 t="str">
        <f>データ!$D$11</f>
        <v>R02</v>
      </c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 t="str">
        <f>データ!$E$11</f>
        <v>R03</v>
      </c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 t="str">
        <f>データ!$F$11</f>
        <v>R04</v>
      </c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2"/>
      <c r="NA52" s="2"/>
      <c r="NB52" s="2"/>
      <c r="NC52" s="2"/>
      <c r="ND52" s="2"/>
      <c r="NE52" s="2"/>
      <c r="NF52" s="2"/>
      <c r="NG52" s="10"/>
      <c r="NH52" s="2"/>
      <c r="NI52" s="105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7"/>
    </row>
    <row r="53" spans="1:387" ht="13.5" customHeight="1" x14ac:dyDescent="0.15">
      <c r="A53" s="2"/>
      <c r="B53" s="9"/>
      <c r="C53" s="2"/>
      <c r="D53" s="2"/>
      <c r="E53" s="2"/>
      <c r="F53" s="2"/>
      <c r="I53" s="119" t="s">
        <v>27</v>
      </c>
      <c r="J53" s="119"/>
      <c r="K53" s="119"/>
      <c r="L53" s="119"/>
      <c r="M53" s="119"/>
      <c r="N53" s="119"/>
      <c r="O53" s="119"/>
      <c r="P53" s="119"/>
      <c r="Q53" s="119"/>
      <c r="R53" s="120">
        <f>データ!BF7</f>
        <v>26.7</v>
      </c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>
        <f>データ!BG7</f>
        <v>15.5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>
        <f>データ!BH7</f>
        <v>8.9</v>
      </c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>
        <f>データ!BI7</f>
        <v>12</v>
      </c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>
        <f>データ!BJ7</f>
        <v>17.8</v>
      </c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9" t="s">
        <v>27</v>
      </c>
      <c r="CX53" s="119"/>
      <c r="CY53" s="119"/>
      <c r="CZ53" s="119"/>
      <c r="DA53" s="119"/>
      <c r="DB53" s="119"/>
      <c r="DC53" s="119"/>
      <c r="DD53" s="119"/>
      <c r="DE53" s="119"/>
      <c r="DF53" s="120">
        <f>データ!BQ7</f>
        <v>60.4</v>
      </c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>
        <f>データ!BR7</f>
        <v>82.9</v>
      </c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>
        <f>データ!BS7</f>
        <v>80.099999999999994</v>
      </c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>
        <f>データ!BT7</f>
        <v>80.8</v>
      </c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>
        <f>データ!BU7</f>
        <v>69.7</v>
      </c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9" t="s">
        <v>27</v>
      </c>
      <c r="GL53" s="119"/>
      <c r="GM53" s="119"/>
      <c r="GN53" s="119"/>
      <c r="GO53" s="119"/>
      <c r="GP53" s="119"/>
      <c r="GQ53" s="119"/>
      <c r="GR53" s="119"/>
      <c r="GS53" s="119"/>
      <c r="GT53" s="120">
        <f>データ!CB7</f>
        <v>-47</v>
      </c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>
        <f>データ!CC7</f>
        <v>-80.099999999999994</v>
      </c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>
        <f>データ!CD7</f>
        <v>-66.900000000000006</v>
      </c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>
        <f>データ!CE7</f>
        <v>-74.3</v>
      </c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>
        <f>データ!CF7</f>
        <v>-59.9</v>
      </c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9" t="s">
        <v>27</v>
      </c>
      <c r="JZ53" s="119"/>
      <c r="KA53" s="119"/>
      <c r="KB53" s="119"/>
      <c r="KC53" s="119"/>
      <c r="KD53" s="119"/>
      <c r="KE53" s="119"/>
      <c r="KF53" s="119"/>
      <c r="KG53" s="119"/>
      <c r="KH53" s="118">
        <f>データ!CM7</f>
        <v>-25626</v>
      </c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>
        <f>データ!CN7</f>
        <v>-31241</v>
      </c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>
        <f>データ!CO7</f>
        <v>-32056</v>
      </c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>
        <f>データ!CP7</f>
        <v>-36975</v>
      </c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>
        <f>データ!CQ7</f>
        <v>-34879</v>
      </c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2"/>
      <c r="NA53" s="2"/>
      <c r="NB53" s="2"/>
      <c r="NC53" s="2"/>
      <c r="ND53" s="2"/>
      <c r="NE53" s="2"/>
      <c r="NF53" s="2"/>
      <c r="NG53" s="10"/>
      <c r="NH53" s="2"/>
      <c r="NI53" s="105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7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9" t="s">
        <v>29</v>
      </c>
      <c r="J54" s="119"/>
      <c r="K54" s="119"/>
      <c r="L54" s="119"/>
      <c r="M54" s="119"/>
      <c r="N54" s="119"/>
      <c r="O54" s="119"/>
      <c r="P54" s="119"/>
      <c r="Q54" s="119"/>
      <c r="R54" s="120">
        <f>データ!BK7</f>
        <v>15.7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>
        <f>データ!BL7</f>
        <v>17.2</v>
      </c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>
        <f>データ!BM7</f>
        <v>5.0999999999999996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>
        <f>データ!BN7</f>
        <v>6.4</v>
      </c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>
        <f>データ!BO7</f>
        <v>9.4</v>
      </c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9" t="s">
        <v>29</v>
      </c>
      <c r="CX54" s="119"/>
      <c r="CY54" s="119"/>
      <c r="CZ54" s="119"/>
      <c r="DA54" s="119"/>
      <c r="DB54" s="119"/>
      <c r="DC54" s="119"/>
      <c r="DD54" s="119"/>
      <c r="DE54" s="119"/>
      <c r="DF54" s="120">
        <f>データ!BV7</f>
        <v>36.1</v>
      </c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>
        <f>データ!BW7</f>
        <v>41.7</v>
      </c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>
        <f>データ!BX7</f>
        <v>100.4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>
        <f>データ!BY7</f>
        <v>58.5</v>
      </c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>
        <f>データ!BZ7</f>
        <v>42.5</v>
      </c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9" t="s">
        <v>29</v>
      </c>
      <c r="GL54" s="119"/>
      <c r="GM54" s="119"/>
      <c r="GN54" s="119"/>
      <c r="GO54" s="119"/>
      <c r="GP54" s="119"/>
      <c r="GQ54" s="119"/>
      <c r="GR54" s="119"/>
      <c r="GS54" s="119"/>
      <c r="GT54" s="120">
        <f>データ!CG7</f>
        <v>-56.5</v>
      </c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>
        <f>データ!CH7</f>
        <v>-38.1</v>
      </c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>
        <f>データ!CI7</f>
        <v>-152.6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>
        <f>データ!CJ7</f>
        <v>-61.8</v>
      </c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>
        <f>データ!CK7</f>
        <v>-25.8</v>
      </c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9" t="s">
        <v>29</v>
      </c>
      <c r="JZ54" s="119"/>
      <c r="KA54" s="119"/>
      <c r="KB54" s="119"/>
      <c r="KC54" s="119"/>
      <c r="KD54" s="119"/>
      <c r="KE54" s="119"/>
      <c r="KF54" s="119"/>
      <c r="KG54" s="119"/>
      <c r="KH54" s="121">
        <f>データ!CR7</f>
        <v>-14463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-19399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583147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-15708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-15228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05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7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5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7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5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7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5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7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5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7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5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7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05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7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05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7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5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7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5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7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8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10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5" t="s">
        <v>138</v>
      </c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7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125857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5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7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5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7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5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7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5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7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5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7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5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7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5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7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5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7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5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7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1" t="str">
        <f>データ!$B$11</f>
        <v>H30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 t="str">
        <f>データ!$C$11</f>
        <v>R01</v>
      </c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 t="str">
        <f>データ!$D$11</f>
        <v>R02</v>
      </c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 t="str">
        <f>データ!$E$11</f>
        <v>R03</v>
      </c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 t="str">
        <f>データ!$F$11</f>
        <v>R04</v>
      </c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27559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1" t="str">
        <f>データ!$B$11</f>
        <v>H30</v>
      </c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 t="str">
        <f>データ!$C$11</f>
        <v>R01</v>
      </c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 t="str">
        <f>データ!$D$11</f>
        <v>R02</v>
      </c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 t="str">
        <f>データ!$E$11</f>
        <v>R03</v>
      </c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 t="str">
        <f>データ!$F$11</f>
        <v>R04</v>
      </c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1" t="str">
        <f>データ!$B$11</f>
        <v>H30</v>
      </c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 t="str">
        <f>データ!$C$11</f>
        <v>R01</v>
      </c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 t="str">
        <f>データ!$D$11</f>
        <v>R02</v>
      </c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 t="str">
        <f>データ!$E$11</f>
        <v>R03</v>
      </c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 t="str">
        <f>データ!$F$11</f>
        <v>R04</v>
      </c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2"/>
      <c r="NA76" s="2"/>
      <c r="NB76" s="2"/>
      <c r="NC76" s="2"/>
      <c r="ND76" s="2"/>
      <c r="NE76" s="2"/>
      <c r="NF76" s="22"/>
      <c r="NG76" s="10"/>
      <c r="NH76" s="2"/>
      <c r="NI76" s="105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7"/>
    </row>
    <row r="77" spans="1:387" ht="13.5" customHeight="1" x14ac:dyDescent="0.15">
      <c r="A77" s="2"/>
      <c r="B77" s="9"/>
      <c r="C77" s="2"/>
      <c r="D77" s="2"/>
      <c r="E77" s="2"/>
      <c r="F77" s="2"/>
      <c r="I77" s="119" t="s">
        <v>27</v>
      </c>
      <c r="J77" s="119"/>
      <c r="K77" s="119"/>
      <c r="L77" s="119"/>
      <c r="M77" s="119"/>
      <c r="N77" s="119"/>
      <c r="O77" s="119"/>
      <c r="P77" s="119"/>
      <c r="Q77" s="119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9" t="s">
        <v>27</v>
      </c>
      <c r="GL77" s="119"/>
      <c r="GM77" s="119"/>
      <c r="GN77" s="119"/>
      <c r="GO77" s="119"/>
      <c r="GP77" s="119"/>
      <c r="GQ77" s="119"/>
      <c r="GR77" s="119"/>
      <c r="GS77" s="119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9" t="s">
        <v>27</v>
      </c>
      <c r="JZ77" s="119"/>
      <c r="KA77" s="119"/>
      <c r="KB77" s="119"/>
      <c r="KC77" s="119"/>
      <c r="KD77" s="119"/>
      <c r="KE77" s="119"/>
      <c r="KF77" s="119"/>
      <c r="KG77" s="119"/>
      <c r="KH77" s="120">
        <f>データ!DV7</f>
        <v>0</v>
      </c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>
        <f>データ!DW7</f>
        <v>0</v>
      </c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>
        <f>データ!DX7</f>
        <v>0</v>
      </c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>
        <f>データ!DY7</f>
        <v>0</v>
      </c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>
        <f>データ!DZ7</f>
        <v>0</v>
      </c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2"/>
      <c r="NA77" s="2"/>
      <c r="NB77" s="2"/>
      <c r="NC77" s="2"/>
      <c r="ND77" s="2"/>
      <c r="NE77" s="2"/>
      <c r="NF77" s="22"/>
      <c r="NG77" s="10"/>
      <c r="NH77" s="2"/>
      <c r="NI77" s="105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7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9" t="s">
        <v>29</v>
      </c>
      <c r="J78" s="119"/>
      <c r="K78" s="119"/>
      <c r="L78" s="119"/>
      <c r="M78" s="119"/>
      <c r="N78" s="119"/>
      <c r="O78" s="119"/>
      <c r="P78" s="119"/>
      <c r="Q78" s="119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9" t="s">
        <v>29</v>
      </c>
      <c r="GL78" s="119"/>
      <c r="GM78" s="119"/>
      <c r="GN78" s="119"/>
      <c r="GO78" s="119"/>
      <c r="GP78" s="119"/>
      <c r="GQ78" s="119"/>
      <c r="GR78" s="119"/>
      <c r="GS78" s="119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9" t="s">
        <v>29</v>
      </c>
      <c r="JZ78" s="119"/>
      <c r="KA78" s="119"/>
      <c r="KB78" s="119"/>
      <c r="KC78" s="119"/>
      <c r="KD78" s="119"/>
      <c r="KE78" s="119"/>
      <c r="KF78" s="119"/>
      <c r="KG78" s="119"/>
      <c r="KH78" s="120">
        <f>データ!EA7</f>
        <v>35.6</v>
      </c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>
        <f>データ!EB7</f>
        <v>12.8</v>
      </c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>
        <f>データ!EC7</f>
        <v>330.8</v>
      </c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>
        <f>データ!ED7</f>
        <v>92.9</v>
      </c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>
        <f>データ!EE7</f>
        <v>51.5</v>
      </c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2"/>
      <c r="NA78" s="2"/>
      <c r="NB78" s="2"/>
      <c r="NC78" s="2"/>
      <c r="ND78" s="2"/>
      <c r="NE78" s="2"/>
      <c r="NF78" s="22"/>
      <c r="NG78" s="10"/>
      <c r="NH78" s="2"/>
      <c r="NI78" s="105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7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5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7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5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7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5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7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8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10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【115.2】</v>
      </c>
      <c r="C88" s="25" t="str">
        <f>データ!AT6</f>
        <v>【26.4】</v>
      </c>
      <c r="D88" s="25" t="str">
        <f>データ!BE6</f>
        <v>【73,677】</v>
      </c>
      <c r="E88" s="25" t="str">
        <f>データ!BP6</f>
        <v>【16.8】</v>
      </c>
      <c r="F88" s="25" t="str">
        <f>データ!CA6</f>
        <v>【109.1】</v>
      </c>
      <c r="G88" s="25" t="str">
        <f>データ!CL6</f>
        <v>【△42.8】</v>
      </c>
      <c r="H88" s="25" t="str">
        <f>データ!CW6</f>
        <v>【△15,718】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【23.0】</v>
      </c>
      <c r="N88" s="25" t="str">
        <f>データ!EF6</f>
        <v>【23.0】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Hs/hTMbFoplkN5I+2/5kJix+qtdlFbP0wHC3cLGdfK3PKEVe10qUmPVWU9OkPVQi0O2zC19goIispKQpwPYSug==" saltValue="oYoUeLLPwZsEmn9+7B/pkg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8" t="s">
        <v>58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64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65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66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67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68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69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70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71</v>
      </c>
      <c r="DJ4" s="136" t="s">
        <v>72</v>
      </c>
      <c r="DK4" s="127" t="s">
        <v>73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74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90</v>
      </c>
      <c r="AK5" s="42" t="s">
        <v>91</v>
      </c>
      <c r="AL5" s="42" t="s">
        <v>101</v>
      </c>
      <c r="AM5" s="42" t="s">
        <v>93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102</v>
      </c>
      <c r="AV5" s="42" t="s">
        <v>91</v>
      </c>
      <c r="AW5" s="42" t="s">
        <v>101</v>
      </c>
      <c r="AX5" s="42" t="s">
        <v>103</v>
      </c>
      <c r="AY5" s="42" t="s">
        <v>104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91</v>
      </c>
      <c r="BH5" s="42" t="s">
        <v>101</v>
      </c>
      <c r="BI5" s="42" t="s">
        <v>93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105</v>
      </c>
      <c r="BS5" s="42" t="s">
        <v>92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102</v>
      </c>
      <c r="CC5" s="42" t="s">
        <v>105</v>
      </c>
      <c r="CD5" s="42" t="s">
        <v>92</v>
      </c>
      <c r="CE5" s="42" t="s">
        <v>103</v>
      </c>
      <c r="CF5" s="42" t="s">
        <v>106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102</v>
      </c>
      <c r="CN5" s="42" t="s">
        <v>91</v>
      </c>
      <c r="CO5" s="42" t="s">
        <v>101</v>
      </c>
      <c r="CP5" s="42" t="s">
        <v>103</v>
      </c>
      <c r="CQ5" s="42" t="s">
        <v>94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91</v>
      </c>
      <c r="CZ5" s="42" t="s">
        <v>101</v>
      </c>
      <c r="DA5" s="42" t="s">
        <v>93</v>
      </c>
      <c r="DB5" s="42" t="s">
        <v>94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7"/>
      <c r="DJ5" s="137"/>
      <c r="DK5" s="42" t="s">
        <v>90</v>
      </c>
      <c r="DL5" s="42" t="s">
        <v>91</v>
      </c>
      <c r="DM5" s="42" t="s">
        <v>101</v>
      </c>
      <c r="DN5" s="42" t="s">
        <v>93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105</v>
      </c>
      <c r="DX5" s="42" t="s">
        <v>101</v>
      </c>
      <c r="DY5" s="42" t="s">
        <v>103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107</v>
      </c>
      <c r="EH5" s="42" t="s">
        <v>108</v>
      </c>
      <c r="EI5" s="42" t="s">
        <v>109</v>
      </c>
      <c r="EJ5" s="42" t="s">
        <v>110</v>
      </c>
      <c r="EK5" s="42" t="s">
        <v>111</v>
      </c>
      <c r="EL5" s="42" t="s">
        <v>112</v>
      </c>
      <c r="EM5" s="42" t="s">
        <v>113</v>
      </c>
      <c r="EN5" s="42" t="s">
        <v>114</v>
      </c>
      <c r="EO5" s="42" t="s">
        <v>115</v>
      </c>
      <c r="EP5" s="42" t="s">
        <v>116</v>
      </c>
    </row>
    <row r="6" spans="1:146" s="52" customFormat="1" x14ac:dyDescent="0.15">
      <c r="A6" s="28" t="s">
        <v>117</v>
      </c>
      <c r="B6" s="43">
        <f>B8</f>
        <v>2022</v>
      </c>
      <c r="C6" s="43">
        <f t="shared" ref="C6:X6" si="2">C8</f>
        <v>52035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6</v>
      </c>
      <c r="H6" s="43" t="str">
        <f>SUBSTITUTE(H8,"　","")</f>
        <v>秋田県横手市</v>
      </c>
      <c r="I6" s="43" t="str">
        <f t="shared" si="2"/>
        <v>平鹿ときめき交流センターゆっぷる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1562</v>
      </c>
      <c r="R6" s="46">
        <f t="shared" si="2"/>
        <v>36</v>
      </c>
      <c r="S6" s="47">
        <f t="shared" si="2"/>
        <v>4420</v>
      </c>
      <c r="T6" s="48" t="str">
        <f t="shared" si="2"/>
        <v>無</v>
      </c>
      <c r="U6" s="44">
        <f t="shared" si="2"/>
        <v>0</v>
      </c>
      <c r="V6" s="48" t="str">
        <f t="shared" si="2"/>
        <v>無</v>
      </c>
      <c r="W6" s="49">
        <f t="shared" si="2"/>
        <v>84.2</v>
      </c>
      <c r="X6" s="48" t="str">
        <f t="shared" si="2"/>
        <v>無</v>
      </c>
      <c r="Y6" s="50">
        <f>IF(Y8="-",NA(),Y8)</f>
        <v>97.5</v>
      </c>
      <c r="Z6" s="50">
        <f t="shared" ref="Z6:AH6" si="3">IF(Z8="-",NA(),Z8)</f>
        <v>99.9</v>
      </c>
      <c r="AA6" s="50">
        <f t="shared" si="3"/>
        <v>99.9</v>
      </c>
      <c r="AB6" s="50">
        <f t="shared" si="3"/>
        <v>99</v>
      </c>
      <c r="AC6" s="50">
        <f t="shared" si="3"/>
        <v>98.2</v>
      </c>
      <c r="AD6" s="50">
        <f t="shared" si="3"/>
        <v>88.4</v>
      </c>
      <c r="AE6" s="50">
        <f t="shared" si="3"/>
        <v>98.7</v>
      </c>
      <c r="AF6" s="50">
        <f t="shared" si="3"/>
        <v>96.8</v>
      </c>
      <c r="AG6" s="50">
        <f t="shared" si="3"/>
        <v>92.8</v>
      </c>
      <c r="AH6" s="50">
        <f t="shared" si="3"/>
        <v>90.5</v>
      </c>
      <c r="AI6" s="50" t="str">
        <f>IF(AI8="-","【-】","【"&amp;SUBSTITUTE(TEXT(AI8,"#,##0.0"),"-","△")&amp;"】")</f>
        <v>【115.2】</v>
      </c>
      <c r="AJ6" s="50">
        <f>IF(AJ8="-",NA(),AJ8)</f>
        <v>27.7</v>
      </c>
      <c r="AK6" s="50">
        <f t="shared" ref="AK6:AS6" si="4">IF(AK8="-",NA(),AK8)</f>
        <v>42.9</v>
      </c>
      <c r="AL6" s="50">
        <f t="shared" si="4"/>
        <v>38.700000000000003</v>
      </c>
      <c r="AM6" s="50">
        <f t="shared" si="4"/>
        <v>40.299999999999997</v>
      </c>
      <c r="AN6" s="50">
        <f t="shared" si="4"/>
        <v>34.9</v>
      </c>
      <c r="AO6" s="50">
        <f t="shared" si="4"/>
        <v>18.899999999999999</v>
      </c>
      <c r="AP6" s="50">
        <f t="shared" si="4"/>
        <v>35.1</v>
      </c>
      <c r="AQ6" s="50">
        <f t="shared" si="4"/>
        <v>47.8</v>
      </c>
      <c r="AR6" s="50">
        <f t="shared" si="4"/>
        <v>42</v>
      </c>
      <c r="AS6" s="50">
        <f t="shared" si="4"/>
        <v>37.9</v>
      </c>
      <c r="AT6" s="50" t="str">
        <f>IF(AT8="-","【-】","【"&amp;SUBSTITUTE(TEXT(AT8,"#,##0.0"),"-","△")&amp;"】")</f>
        <v>【26.4】</v>
      </c>
      <c r="AU6" s="45">
        <f>IF(AU8="-",NA(),AU8)</f>
        <v>6681</v>
      </c>
      <c r="AV6" s="45">
        <f t="shared" ref="AV6:BD6" si="5">IF(AV8="-",NA(),AV8)</f>
        <v>15283</v>
      </c>
      <c r="AW6" s="45">
        <f t="shared" si="5"/>
        <v>27562</v>
      </c>
      <c r="AX6" s="45">
        <f t="shared" si="5"/>
        <v>23020</v>
      </c>
      <c r="AY6" s="45">
        <f t="shared" si="5"/>
        <v>14171</v>
      </c>
      <c r="AZ6" s="45">
        <f t="shared" si="5"/>
        <v>8029</v>
      </c>
      <c r="BA6" s="45">
        <f t="shared" si="5"/>
        <v>31150</v>
      </c>
      <c r="BB6" s="45">
        <f t="shared" si="5"/>
        <v>63431</v>
      </c>
      <c r="BC6" s="45">
        <f t="shared" si="5"/>
        <v>161674</v>
      </c>
      <c r="BD6" s="45">
        <f t="shared" si="5"/>
        <v>7750</v>
      </c>
      <c r="BE6" s="45" t="str">
        <f>IF(BE8="-","【-】","【"&amp;SUBSTITUTE(TEXT(BE8,"#,##0"),"-","△")&amp;"】")</f>
        <v>【73,677】</v>
      </c>
      <c r="BF6" s="50">
        <f>IF(BF8="-",NA(),BF8)</f>
        <v>26.7</v>
      </c>
      <c r="BG6" s="50">
        <f t="shared" ref="BG6:BO6" si="6">IF(BG8="-",NA(),BG8)</f>
        <v>15.5</v>
      </c>
      <c r="BH6" s="50">
        <f t="shared" si="6"/>
        <v>8.9</v>
      </c>
      <c r="BI6" s="50">
        <f t="shared" si="6"/>
        <v>12</v>
      </c>
      <c r="BJ6" s="50">
        <f t="shared" si="6"/>
        <v>17.8</v>
      </c>
      <c r="BK6" s="50">
        <f t="shared" si="6"/>
        <v>15.7</v>
      </c>
      <c r="BL6" s="50">
        <f t="shared" si="6"/>
        <v>17.2</v>
      </c>
      <c r="BM6" s="50">
        <f t="shared" si="6"/>
        <v>5.0999999999999996</v>
      </c>
      <c r="BN6" s="50">
        <f t="shared" si="6"/>
        <v>6.4</v>
      </c>
      <c r="BO6" s="50">
        <f t="shared" si="6"/>
        <v>9.4</v>
      </c>
      <c r="BP6" s="50" t="str">
        <f>IF(BP8="-","【-】","【"&amp;SUBSTITUTE(TEXT(BP8,"#,##0.0"),"-","△")&amp;"】")</f>
        <v>【16.8】</v>
      </c>
      <c r="BQ6" s="50">
        <f>IF(BQ8="-",NA(),BQ8)</f>
        <v>60.4</v>
      </c>
      <c r="BR6" s="50">
        <f t="shared" ref="BR6:BZ6" si="7">IF(BR8="-",NA(),BR8)</f>
        <v>82.9</v>
      </c>
      <c r="BS6" s="50">
        <f t="shared" si="7"/>
        <v>80.099999999999994</v>
      </c>
      <c r="BT6" s="50">
        <f t="shared" si="7"/>
        <v>80.8</v>
      </c>
      <c r="BU6" s="50">
        <f t="shared" si="7"/>
        <v>69.7</v>
      </c>
      <c r="BV6" s="50">
        <f t="shared" si="7"/>
        <v>36.1</v>
      </c>
      <c r="BW6" s="50">
        <f t="shared" si="7"/>
        <v>41.7</v>
      </c>
      <c r="BX6" s="50">
        <f t="shared" si="7"/>
        <v>100.4</v>
      </c>
      <c r="BY6" s="50">
        <f t="shared" si="7"/>
        <v>58.5</v>
      </c>
      <c r="BZ6" s="50">
        <f t="shared" si="7"/>
        <v>42.5</v>
      </c>
      <c r="CA6" s="50" t="str">
        <f>IF(CA8="-","【-】","【"&amp;SUBSTITUTE(TEXT(CA8,"#,##0.0"),"-","△")&amp;"】")</f>
        <v>【109.1】</v>
      </c>
      <c r="CB6" s="50">
        <f>IF(CB8="-",NA(),CB8)</f>
        <v>-47</v>
      </c>
      <c r="CC6" s="50">
        <f t="shared" ref="CC6:CK6" si="8">IF(CC8="-",NA(),CC8)</f>
        <v>-80.099999999999994</v>
      </c>
      <c r="CD6" s="50">
        <f t="shared" si="8"/>
        <v>-66.900000000000006</v>
      </c>
      <c r="CE6" s="50">
        <f t="shared" si="8"/>
        <v>-74.3</v>
      </c>
      <c r="CF6" s="50">
        <f t="shared" si="8"/>
        <v>-59.9</v>
      </c>
      <c r="CG6" s="50">
        <f t="shared" si="8"/>
        <v>-56.5</v>
      </c>
      <c r="CH6" s="50">
        <f t="shared" si="8"/>
        <v>-38.1</v>
      </c>
      <c r="CI6" s="50">
        <f t="shared" si="8"/>
        <v>-152.6</v>
      </c>
      <c r="CJ6" s="50">
        <f t="shared" si="8"/>
        <v>-61.8</v>
      </c>
      <c r="CK6" s="50">
        <f t="shared" si="8"/>
        <v>-25.8</v>
      </c>
      <c r="CL6" s="50" t="str">
        <f>IF(CL8="-","【-】","【"&amp;SUBSTITUTE(TEXT(CL8,"#,##0.0"),"-","△")&amp;"】")</f>
        <v>【△42.8】</v>
      </c>
      <c r="CM6" s="45">
        <f>IF(CM8="-",NA(),CM8)</f>
        <v>-25626</v>
      </c>
      <c r="CN6" s="45">
        <f t="shared" ref="CN6:CV6" si="9">IF(CN8="-",NA(),CN8)</f>
        <v>-31241</v>
      </c>
      <c r="CO6" s="45">
        <f t="shared" si="9"/>
        <v>-32056</v>
      </c>
      <c r="CP6" s="45">
        <f t="shared" si="9"/>
        <v>-36975</v>
      </c>
      <c r="CQ6" s="45">
        <f t="shared" si="9"/>
        <v>-34879</v>
      </c>
      <c r="CR6" s="45">
        <f t="shared" si="9"/>
        <v>-14463</v>
      </c>
      <c r="CS6" s="45">
        <f t="shared" si="9"/>
        <v>-19399</v>
      </c>
      <c r="CT6" s="45">
        <f t="shared" si="9"/>
        <v>583147</v>
      </c>
      <c r="CU6" s="45">
        <f t="shared" si="9"/>
        <v>-15708</v>
      </c>
      <c r="CV6" s="45">
        <f t="shared" si="9"/>
        <v>-15228</v>
      </c>
      <c r="CW6" s="45" t="str">
        <f>IF(CW8="-","【-】","【"&amp;SUBSTITUTE(TEXT(CW8,"#,##0"),"-","△")&amp;"】")</f>
        <v>【△15,718】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118</v>
      </c>
      <c r="DI6" s="46">
        <f t="shared" ref="DI6:DJ6" si="10">DI8</f>
        <v>125857</v>
      </c>
      <c r="DJ6" s="46">
        <f t="shared" si="10"/>
        <v>27559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118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35.6</v>
      </c>
      <c r="EB6" s="50">
        <f t="shared" si="11"/>
        <v>12.8</v>
      </c>
      <c r="EC6" s="50">
        <f t="shared" si="11"/>
        <v>330.8</v>
      </c>
      <c r="ED6" s="50">
        <f t="shared" si="11"/>
        <v>92.9</v>
      </c>
      <c r="EE6" s="50">
        <f t="shared" si="11"/>
        <v>51.5</v>
      </c>
      <c r="EF6" s="50" t="str">
        <f>IF(EF8="-","【-】","【"&amp;SUBSTITUTE(TEXT(EF8,"#,##0.0"),"-","△")&amp;"】")</f>
        <v>【23.0】</v>
      </c>
      <c r="EG6" s="51">
        <f>IF(EG8="-",NA(),EG8)</f>
        <v>1E-3</v>
      </c>
      <c r="EH6" s="51">
        <f t="shared" ref="EH6:EP6" si="12">IF(EH8="-",NA(),EH8)</f>
        <v>5.9999999999999995E-4</v>
      </c>
      <c r="EI6" s="51">
        <f t="shared" si="12"/>
        <v>5.0000000000000001E-4</v>
      </c>
      <c r="EJ6" s="51">
        <f t="shared" si="12"/>
        <v>5.9999999999999995E-4</v>
      </c>
      <c r="EK6" s="51">
        <f t="shared" si="12"/>
        <v>8.0000000000000004E-4</v>
      </c>
      <c r="EL6" s="51">
        <f t="shared" si="12"/>
        <v>7.7200000000000005E-2</v>
      </c>
      <c r="EM6" s="51">
        <f t="shared" si="12"/>
        <v>0.10050000000000001</v>
      </c>
      <c r="EN6" s="51">
        <f t="shared" si="12"/>
        <v>9.4899999999999998E-2</v>
      </c>
      <c r="EO6" s="51">
        <f t="shared" si="12"/>
        <v>8.2699999999999996E-2</v>
      </c>
      <c r="EP6" s="51">
        <f t="shared" si="12"/>
        <v>0.1032</v>
      </c>
    </row>
    <row r="7" spans="1:146" s="52" customFormat="1" x14ac:dyDescent="0.15">
      <c r="A7" s="28" t="s">
        <v>119</v>
      </c>
      <c r="B7" s="43">
        <f t="shared" ref="B7:X7" si="13">B8</f>
        <v>2022</v>
      </c>
      <c r="C7" s="43">
        <f t="shared" si="13"/>
        <v>52035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6</v>
      </c>
      <c r="H7" s="43" t="str">
        <f t="shared" si="13"/>
        <v>秋田県　横手市</v>
      </c>
      <c r="I7" s="43" t="str">
        <f t="shared" si="13"/>
        <v>平鹿ときめき交流センターゆっぷる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1562</v>
      </c>
      <c r="R7" s="46">
        <f t="shared" si="13"/>
        <v>36</v>
      </c>
      <c r="S7" s="47">
        <f t="shared" si="13"/>
        <v>4420</v>
      </c>
      <c r="T7" s="48" t="str">
        <f t="shared" si="13"/>
        <v>無</v>
      </c>
      <c r="U7" s="44">
        <f t="shared" si="13"/>
        <v>0</v>
      </c>
      <c r="V7" s="48" t="str">
        <f t="shared" si="13"/>
        <v>無</v>
      </c>
      <c r="W7" s="49">
        <f t="shared" si="13"/>
        <v>84.2</v>
      </c>
      <c r="X7" s="48" t="str">
        <f t="shared" si="13"/>
        <v>無</v>
      </c>
      <c r="Y7" s="50">
        <f>Y8</f>
        <v>97.5</v>
      </c>
      <c r="Z7" s="50">
        <f t="shared" ref="Z7:AH7" si="14">Z8</f>
        <v>99.9</v>
      </c>
      <c r="AA7" s="50">
        <f t="shared" si="14"/>
        <v>99.9</v>
      </c>
      <c r="AB7" s="50">
        <f t="shared" si="14"/>
        <v>99</v>
      </c>
      <c r="AC7" s="50">
        <f t="shared" si="14"/>
        <v>98.2</v>
      </c>
      <c r="AD7" s="50">
        <f t="shared" si="14"/>
        <v>88.4</v>
      </c>
      <c r="AE7" s="50">
        <f t="shared" si="14"/>
        <v>98.7</v>
      </c>
      <c r="AF7" s="50">
        <f t="shared" si="14"/>
        <v>96.8</v>
      </c>
      <c r="AG7" s="50">
        <f t="shared" si="14"/>
        <v>92.8</v>
      </c>
      <c r="AH7" s="50">
        <f t="shared" si="14"/>
        <v>90.5</v>
      </c>
      <c r="AI7" s="50"/>
      <c r="AJ7" s="50">
        <f>AJ8</f>
        <v>27.7</v>
      </c>
      <c r="AK7" s="50">
        <f t="shared" ref="AK7:AS7" si="15">AK8</f>
        <v>42.9</v>
      </c>
      <c r="AL7" s="50">
        <f t="shared" si="15"/>
        <v>38.700000000000003</v>
      </c>
      <c r="AM7" s="50">
        <f t="shared" si="15"/>
        <v>40.299999999999997</v>
      </c>
      <c r="AN7" s="50">
        <f t="shared" si="15"/>
        <v>34.9</v>
      </c>
      <c r="AO7" s="50">
        <f t="shared" si="15"/>
        <v>18.899999999999999</v>
      </c>
      <c r="AP7" s="50">
        <f t="shared" si="15"/>
        <v>35.1</v>
      </c>
      <c r="AQ7" s="50">
        <f t="shared" si="15"/>
        <v>47.8</v>
      </c>
      <c r="AR7" s="50">
        <f t="shared" si="15"/>
        <v>42</v>
      </c>
      <c r="AS7" s="50">
        <f t="shared" si="15"/>
        <v>37.9</v>
      </c>
      <c r="AT7" s="50"/>
      <c r="AU7" s="45">
        <f>AU8</f>
        <v>6681</v>
      </c>
      <c r="AV7" s="45">
        <f t="shared" ref="AV7:BD7" si="16">AV8</f>
        <v>15283</v>
      </c>
      <c r="AW7" s="45">
        <f t="shared" si="16"/>
        <v>27562</v>
      </c>
      <c r="AX7" s="45">
        <f t="shared" si="16"/>
        <v>23020</v>
      </c>
      <c r="AY7" s="45">
        <f t="shared" si="16"/>
        <v>14171</v>
      </c>
      <c r="AZ7" s="45">
        <f t="shared" si="16"/>
        <v>8029</v>
      </c>
      <c r="BA7" s="45">
        <f t="shared" si="16"/>
        <v>31150</v>
      </c>
      <c r="BB7" s="45">
        <f t="shared" si="16"/>
        <v>63431</v>
      </c>
      <c r="BC7" s="45">
        <f t="shared" si="16"/>
        <v>161674</v>
      </c>
      <c r="BD7" s="45">
        <f t="shared" si="16"/>
        <v>7750</v>
      </c>
      <c r="BE7" s="45"/>
      <c r="BF7" s="50">
        <f>BF8</f>
        <v>26.7</v>
      </c>
      <c r="BG7" s="50">
        <f t="shared" ref="BG7:BO7" si="17">BG8</f>
        <v>15.5</v>
      </c>
      <c r="BH7" s="50">
        <f t="shared" si="17"/>
        <v>8.9</v>
      </c>
      <c r="BI7" s="50">
        <f t="shared" si="17"/>
        <v>12</v>
      </c>
      <c r="BJ7" s="50">
        <f t="shared" si="17"/>
        <v>17.8</v>
      </c>
      <c r="BK7" s="50">
        <f t="shared" si="17"/>
        <v>15.7</v>
      </c>
      <c r="BL7" s="50">
        <f t="shared" si="17"/>
        <v>17.2</v>
      </c>
      <c r="BM7" s="50">
        <f t="shared" si="17"/>
        <v>5.0999999999999996</v>
      </c>
      <c r="BN7" s="50">
        <f t="shared" si="17"/>
        <v>6.4</v>
      </c>
      <c r="BO7" s="50">
        <f t="shared" si="17"/>
        <v>9.4</v>
      </c>
      <c r="BP7" s="50"/>
      <c r="BQ7" s="50">
        <f>BQ8</f>
        <v>60.4</v>
      </c>
      <c r="BR7" s="50">
        <f t="shared" ref="BR7:BZ7" si="18">BR8</f>
        <v>82.9</v>
      </c>
      <c r="BS7" s="50">
        <f t="shared" si="18"/>
        <v>80.099999999999994</v>
      </c>
      <c r="BT7" s="50">
        <f t="shared" si="18"/>
        <v>80.8</v>
      </c>
      <c r="BU7" s="50">
        <f t="shared" si="18"/>
        <v>69.7</v>
      </c>
      <c r="BV7" s="50">
        <f t="shared" si="18"/>
        <v>36.1</v>
      </c>
      <c r="BW7" s="50">
        <f t="shared" si="18"/>
        <v>41.7</v>
      </c>
      <c r="BX7" s="50">
        <f t="shared" si="18"/>
        <v>100.4</v>
      </c>
      <c r="BY7" s="50">
        <f t="shared" si="18"/>
        <v>58.5</v>
      </c>
      <c r="BZ7" s="50">
        <f t="shared" si="18"/>
        <v>42.5</v>
      </c>
      <c r="CA7" s="50"/>
      <c r="CB7" s="50">
        <f>CB8</f>
        <v>-47</v>
      </c>
      <c r="CC7" s="50">
        <f t="shared" ref="CC7:CK7" si="19">CC8</f>
        <v>-80.099999999999994</v>
      </c>
      <c r="CD7" s="50">
        <f t="shared" si="19"/>
        <v>-66.900000000000006</v>
      </c>
      <c r="CE7" s="50">
        <f t="shared" si="19"/>
        <v>-74.3</v>
      </c>
      <c r="CF7" s="50">
        <f t="shared" si="19"/>
        <v>-59.9</v>
      </c>
      <c r="CG7" s="50">
        <f t="shared" si="19"/>
        <v>-56.5</v>
      </c>
      <c r="CH7" s="50">
        <f t="shared" si="19"/>
        <v>-38.1</v>
      </c>
      <c r="CI7" s="50">
        <f t="shared" si="19"/>
        <v>-152.6</v>
      </c>
      <c r="CJ7" s="50">
        <f t="shared" si="19"/>
        <v>-61.8</v>
      </c>
      <c r="CK7" s="50">
        <f t="shared" si="19"/>
        <v>-25.8</v>
      </c>
      <c r="CL7" s="50"/>
      <c r="CM7" s="45">
        <f>CM8</f>
        <v>-25626</v>
      </c>
      <c r="CN7" s="45">
        <f t="shared" ref="CN7:CV7" si="20">CN8</f>
        <v>-31241</v>
      </c>
      <c r="CO7" s="45">
        <f t="shared" si="20"/>
        <v>-32056</v>
      </c>
      <c r="CP7" s="45">
        <f t="shared" si="20"/>
        <v>-36975</v>
      </c>
      <c r="CQ7" s="45">
        <f t="shared" si="20"/>
        <v>-34879</v>
      </c>
      <c r="CR7" s="45">
        <f t="shared" si="20"/>
        <v>-14463</v>
      </c>
      <c r="CS7" s="45">
        <f t="shared" si="20"/>
        <v>-19399</v>
      </c>
      <c r="CT7" s="45">
        <f t="shared" si="20"/>
        <v>583147</v>
      </c>
      <c r="CU7" s="45">
        <f t="shared" si="20"/>
        <v>-15708</v>
      </c>
      <c r="CV7" s="45">
        <f t="shared" si="20"/>
        <v>-15228</v>
      </c>
      <c r="CW7" s="45"/>
      <c r="CX7" s="50" t="s">
        <v>120</v>
      </c>
      <c r="CY7" s="50" t="s">
        <v>120</v>
      </c>
      <c r="CZ7" s="50" t="s">
        <v>120</v>
      </c>
      <c r="DA7" s="50" t="s">
        <v>120</v>
      </c>
      <c r="DB7" s="50" t="s">
        <v>120</v>
      </c>
      <c r="DC7" s="50" t="s">
        <v>120</v>
      </c>
      <c r="DD7" s="50" t="s">
        <v>120</v>
      </c>
      <c r="DE7" s="50" t="s">
        <v>120</v>
      </c>
      <c r="DF7" s="50" t="s">
        <v>120</v>
      </c>
      <c r="DG7" s="50" t="s">
        <v>118</v>
      </c>
      <c r="DH7" s="50"/>
      <c r="DI7" s="46">
        <f>DI8</f>
        <v>125857</v>
      </c>
      <c r="DJ7" s="46">
        <f>DJ8</f>
        <v>27559</v>
      </c>
      <c r="DK7" s="50" t="s">
        <v>120</v>
      </c>
      <c r="DL7" s="50" t="s">
        <v>120</v>
      </c>
      <c r="DM7" s="50" t="s">
        <v>120</v>
      </c>
      <c r="DN7" s="50" t="s">
        <v>120</v>
      </c>
      <c r="DO7" s="50" t="s">
        <v>120</v>
      </c>
      <c r="DP7" s="50" t="s">
        <v>120</v>
      </c>
      <c r="DQ7" s="50" t="s">
        <v>120</v>
      </c>
      <c r="DR7" s="50" t="s">
        <v>120</v>
      </c>
      <c r="DS7" s="50" t="s">
        <v>120</v>
      </c>
      <c r="DT7" s="50" t="s">
        <v>118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35.6</v>
      </c>
      <c r="EB7" s="50">
        <f t="shared" si="21"/>
        <v>12.8</v>
      </c>
      <c r="EC7" s="50">
        <f t="shared" si="21"/>
        <v>330.8</v>
      </c>
      <c r="ED7" s="50">
        <f t="shared" si="21"/>
        <v>92.9</v>
      </c>
      <c r="EE7" s="50">
        <f t="shared" si="21"/>
        <v>51.5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2022</v>
      </c>
      <c r="C8" s="53">
        <v>52035</v>
      </c>
      <c r="D8" s="53">
        <v>47</v>
      </c>
      <c r="E8" s="53">
        <v>11</v>
      </c>
      <c r="F8" s="53">
        <v>1</v>
      </c>
      <c r="G8" s="53">
        <v>6</v>
      </c>
      <c r="H8" s="53" t="s">
        <v>121</v>
      </c>
      <c r="I8" s="53" t="s">
        <v>122</v>
      </c>
      <c r="J8" s="53" t="s">
        <v>123</v>
      </c>
      <c r="K8" s="53" t="s">
        <v>124</v>
      </c>
      <c r="L8" s="53" t="s">
        <v>125</v>
      </c>
      <c r="M8" s="53" t="s">
        <v>126</v>
      </c>
      <c r="N8" s="53" t="s">
        <v>127</v>
      </c>
      <c r="O8" s="54" t="s">
        <v>128</v>
      </c>
      <c r="P8" s="54" t="s">
        <v>128</v>
      </c>
      <c r="Q8" s="55">
        <v>1562</v>
      </c>
      <c r="R8" s="55">
        <v>36</v>
      </c>
      <c r="S8" s="56">
        <v>4420</v>
      </c>
      <c r="T8" s="57" t="s">
        <v>129</v>
      </c>
      <c r="U8" s="54">
        <v>0</v>
      </c>
      <c r="V8" s="57" t="s">
        <v>129</v>
      </c>
      <c r="W8" s="58">
        <v>84.2</v>
      </c>
      <c r="X8" s="57" t="s">
        <v>129</v>
      </c>
      <c r="Y8" s="59">
        <v>97.5</v>
      </c>
      <c r="Z8" s="59">
        <v>99.9</v>
      </c>
      <c r="AA8" s="59">
        <v>99.9</v>
      </c>
      <c r="AB8" s="59">
        <v>99</v>
      </c>
      <c r="AC8" s="59">
        <v>98.2</v>
      </c>
      <c r="AD8" s="59">
        <v>88.4</v>
      </c>
      <c r="AE8" s="59">
        <v>98.7</v>
      </c>
      <c r="AF8" s="59">
        <v>96.8</v>
      </c>
      <c r="AG8" s="59">
        <v>92.8</v>
      </c>
      <c r="AH8" s="59">
        <v>90.5</v>
      </c>
      <c r="AI8" s="59">
        <v>115.2</v>
      </c>
      <c r="AJ8" s="59">
        <v>27.7</v>
      </c>
      <c r="AK8" s="59">
        <v>42.9</v>
      </c>
      <c r="AL8" s="59">
        <v>38.700000000000003</v>
      </c>
      <c r="AM8" s="59">
        <v>40.299999999999997</v>
      </c>
      <c r="AN8" s="59">
        <v>34.9</v>
      </c>
      <c r="AO8" s="59">
        <v>18.899999999999999</v>
      </c>
      <c r="AP8" s="59">
        <v>35.1</v>
      </c>
      <c r="AQ8" s="59">
        <v>47.8</v>
      </c>
      <c r="AR8" s="59">
        <v>42</v>
      </c>
      <c r="AS8" s="59">
        <v>37.9</v>
      </c>
      <c r="AT8" s="59">
        <v>26.4</v>
      </c>
      <c r="AU8" s="60">
        <v>6681</v>
      </c>
      <c r="AV8" s="60">
        <v>15283</v>
      </c>
      <c r="AW8" s="60">
        <v>27562</v>
      </c>
      <c r="AX8" s="60">
        <v>23020</v>
      </c>
      <c r="AY8" s="60">
        <v>14171</v>
      </c>
      <c r="AZ8" s="60">
        <v>8029</v>
      </c>
      <c r="BA8" s="60">
        <v>31150</v>
      </c>
      <c r="BB8" s="60">
        <v>63431</v>
      </c>
      <c r="BC8" s="60">
        <v>161674</v>
      </c>
      <c r="BD8" s="60">
        <v>7750</v>
      </c>
      <c r="BE8" s="60">
        <v>73677</v>
      </c>
      <c r="BF8" s="59">
        <v>26.7</v>
      </c>
      <c r="BG8" s="59">
        <v>15.5</v>
      </c>
      <c r="BH8" s="59">
        <v>8.9</v>
      </c>
      <c r="BI8" s="59">
        <v>12</v>
      </c>
      <c r="BJ8" s="59">
        <v>17.8</v>
      </c>
      <c r="BK8" s="59">
        <v>15.7</v>
      </c>
      <c r="BL8" s="59">
        <v>17.2</v>
      </c>
      <c r="BM8" s="59">
        <v>5.0999999999999996</v>
      </c>
      <c r="BN8" s="59">
        <v>6.4</v>
      </c>
      <c r="BO8" s="59">
        <v>9.4</v>
      </c>
      <c r="BP8" s="59">
        <v>16.8</v>
      </c>
      <c r="BQ8" s="59">
        <v>60.4</v>
      </c>
      <c r="BR8" s="59">
        <v>82.9</v>
      </c>
      <c r="BS8" s="59">
        <v>80.099999999999994</v>
      </c>
      <c r="BT8" s="59">
        <v>80.8</v>
      </c>
      <c r="BU8" s="59">
        <v>69.7</v>
      </c>
      <c r="BV8" s="59">
        <v>36.1</v>
      </c>
      <c r="BW8" s="59">
        <v>41.7</v>
      </c>
      <c r="BX8" s="59">
        <v>100.4</v>
      </c>
      <c r="BY8" s="59">
        <v>58.5</v>
      </c>
      <c r="BZ8" s="59">
        <v>42.5</v>
      </c>
      <c r="CA8" s="59">
        <v>109.1</v>
      </c>
      <c r="CB8" s="59">
        <v>-47</v>
      </c>
      <c r="CC8" s="59">
        <v>-80.099999999999994</v>
      </c>
      <c r="CD8" s="59">
        <v>-66.900000000000006</v>
      </c>
      <c r="CE8" s="61">
        <v>-74.3</v>
      </c>
      <c r="CF8" s="61">
        <v>-59.9</v>
      </c>
      <c r="CG8" s="59">
        <v>-56.5</v>
      </c>
      <c r="CH8" s="59">
        <v>-38.1</v>
      </c>
      <c r="CI8" s="59">
        <v>-152.6</v>
      </c>
      <c r="CJ8" s="59">
        <v>-61.8</v>
      </c>
      <c r="CK8" s="59">
        <v>-25.8</v>
      </c>
      <c r="CL8" s="59">
        <v>-42.8</v>
      </c>
      <c r="CM8" s="60">
        <v>-25626</v>
      </c>
      <c r="CN8" s="60">
        <v>-31241</v>
      </c>
      <c r="CO8" s="60">
        <v>-32056</v>
      </c>
      <c r="CP8" s="60">
        <v>-36975</v>
      </c>
      <c r="CQ8" s="60">
        <v>-34879</v>
      </c>
      <c r="CR8" s="60">
        <v>-14463</v>
      </c>
      <c r="CS8" s="60">
        <v>-19399</v>
      </c>
      <c r="CT8" s="60">
        <v>583147</v>
      </c>
      <c r="CU8" s="60">
        <v>-15708</v>
      </c>
      <c r="CV8" s="60">
        <v>-15228</v>
      </c>
      <c r="CW8" s="60">
        <v>-15718</v>
      </c>
      <c r="CX8" s="59" t="s">
        <v>130</v>
      </c>
      <c r="CY8" s="59" t="s">
        <v>130</v>
      </c>
      <c r="CZ8" s="59" t="s">
        <v>130</v>
      </c>
      <c r="DA8" s="59" t="s">
        <v>130</v>
      </c>
      <c r="DB8" s="59" t="s">
        <v>130</v>
      </c>
      <c r="DC8" s="59" t="s">
        <v>130</v>
      </c>
      <c r="DD8" s="59" t="s">
        <v>130</v>
      </c>
      <c r="DE8" s="59" t="s">
        <v>130</v>
      </c>
      <c r="DF8" s="59" t="s">
        <v>130</v>
      </c>
      <c r="DG8" s="59" t="s">
        <v>130</v>
      </c>
      <c r="DH8" s="59" t="s">
        <v>130</v>
      </c>
      <c r="DI8" s="55">
        <v>125857</v>
      </c>
      <c r="DJ8" s="55">
        <v>27559</v>
      </c>
      <c r="DK8" s="59" t="s">
        <v>130</v>
      </c>
      <c r="DL8" s="59" t="s">
        <v>130</v>
      </c>
      <c r="DM8" s="59" t="s">
        <v>130</v>
      </c>
      <c r="DN8" s="59" t="s">
        <v>130</v>
      </c>
      <c r="DO8" s="59" t="s">
        <v>130</v>
      </c>
      <c r="DP8" s="59" t="s">
        <v>130</v>
      </c>
      <c r="DQ8" s="59" t="s">
        <v>130</v>
      </c>
      <c r="DR8" s="59" t="s">
        <v>130</v>
      </c>
      <c r="DS8" s="59" t="s">
        <v>130</v>
      </c>
      <c r="DT8" s="59" t="s">
        <v>130</v>
      </c>
      <c r="DU8" s="59" t="s">
        <v>130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35.6</v>
      </c>
      <c r="EB8" s="59">
        <v>12.8</v>
      </c>
      <c r="EC8" s="59">
        <v>330.8</v>
      </c>
      <c r="ED8" s="59">
        <v>92.9</v>
      </c>
      <c r="EE8" s="59">
        <v>51.5</v>
      </c>
      <c r="EF8" s="59">
        <v>23</v>
      </c>
      <c r="EG8" s="62">
        <v>1E-3</v>
      </c>
      <c r="EH8" s="62">
        <v>5.9999999999999995E-4</v>
      </c>
      <c r="EI8" s="62">
        <v>5.0000000000000001E-4</v>
      </c>
      <c r="EJ8" s="62">
        <v>5.9999999999999995E-4</v>
      </c>
      <c r="EK8" s="62">
        <v>8.0000000000000004E-4</v>
      </c>
      <c r="EL8" s="62">
        <v>7.7200000000000005E-2</v>
      </c>
      <c r="EM8" s="62">
        <v>0.10050000000000001</v>
      </c>
      <c r="EN8" s="62">
        <v>9.4899999999999998E-2</v>
      </c>
      <c r="EO8" s="62">
        <v>8.2699999999999996E-2</v>
      </c>
      <c r="EP8" s="62">
        <v>0.1032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131</v>
      </c>
      <c r="C10" s="65" t="s">
        <v>132</v>
      </c>
      <c r="D10" s="65" t="s">
        <v>133</v>
      </c>
      <c r="E10" s="65" t="s">
        <v>134</v>
      </c>
      <c r="F10" s="65" t="s">
        <v>135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H30</v>
      </c>
      <c r="C11" s="66" t="str">
        <f>IF(VALUE($B$6)=0,"",IF(VALUE($B$6)&gt;2021,"R"&amp;TEXT(VALUE($B$6)-2021,"00"),"H"&amp;VALUE($B$6)-1991))</f>
        <v>R01</v>
      </c>
      <c r="D11" s="66" t="str">
        <f>IF(VALUE($B$6)=0,"",IF(VALUE($B$6)&gt;2020,"R"&amp;TEXT(VALUE($B$6)-2020,"00"),"H"&amp;VALUE($B$6)-1990))</f>
        <v>R02</v>
      </c>
      <c r="E11" s="66" t="str">
        <f>IF(VALUE($B$6)=0,"",IF(VALUE($B$6)&gt;2019,"R"&amp;TEXT(VALUE($B$6)-2019,"00"),"H"&amp;VALUE($B$6)-1989))</f>
        <v>R03</v>
      </c>
      <c r="F11" s="66" t="str">
        <f>IF(VALUE($B$6)=0,"",IF(VALUE($B$6)&gt;2018,"R"&amp;TEXT(VALUE($B$6)-2018,"00"),"H"&amp;VALUE($B$6)-1988))</f>
        <v>R04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柴田 真広</cp:lastModifiedBy>
  <dcterms:created xsi:type="dcterms:W3CDTF">2024-01-11T00:06:46Z</dcterms:created>
  <dcterms:modified xsi:type="dcterms:W3CDTF">2024-01-24T04:12:42Z</dcterms:modified>
  <cp:category/>
</cp:coreProperties>
</file>