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商工労働_経営改革室共通\温泉特会決算状況調査\R3関連調査\経営比較分析\【市町村課】公営企業における経営比較分析表の作成について\【経営比較分析表】回答\"/>
    </mc:Choice>
  </mc:AlternateContent>
  <workbookProtection workbookAlgorithmName="SHA-512" workbookHashValue="UWK4j8ronsbfTtzwp1It3AaOx+HdDRVI/TmNkZxd1jm9MwKiukCe9MXX6gOYS9oihBscSbvsGqAppr+NXdszgQ==" workbookSaltValue="QMr3o/QEN1QuHuIscQq9og==" workbookSpinCount="100000" lockStructure="1"/>
  <bookViews>
    <workbookView xWindow="0" yWindow="0" windowWidth="13425" windowHeight="12030"/>
  </bookViews>
  <sheets>
    <sheet name="法非適用_観光施設・休養宿泊施設事業" sheetId="4" r:id="rId1"/>
    <sheet name="データ" sheetId="5" state="hidden" r:id="rId2"/>
  </sheet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LJ76" i="4" s="1"/>
  <c r="EE7" i="5"/>
  <c r="ED7" i="5"/>
  <c r="EC7" i="5"/>
  <c r="EB7" i="5"/>
  <c r="EA7" i="5"/>
  <c r="DZ7" i="5"/>
  <c r="ML77" i="4" s="1"/>
  <c r="DY7" i="5"/>
  <c r="DX7" i="5"/>
  <c r="DW7" i="5"/>
  <c r="DV7" i="5"/>
  <c r="KH77" i="4" s="1"/>
  <c r="DJ7" i="5"/>
  <c r="DI7" i="5"/>
  <c r="CV7" i="5"/>
  <c r="CU7" i="5"/>
  <c r="LX54" i="4" s="1"/>
  <c r="CT7" i="5"/>
  <c r="CS7" i="5"/>
  <c r="CR7" i="5"/>
  <c r="CQ7" i="5"/>
  <c r="ML53" i="4" s="1"/>
  <c r="CP7" i="5"/>
  <c r="CO7" i="5"/>
  <c r="CN7" i="5"/>
  <c r="CM7" i="5"/>
  <c r="KH53" i="4" s="1"/>
  <c r="CK7" i="5"/>
  <c r="CJ7" i="5"/>
  <c r="CI7" i="5"/>
  <c r="CH7" i="5"/>
  <c r="HH54" i="4" s="1"/>
  <c r="CG7" i="5"/>
  <c r="CF7" i="5"/>
  <c r="CE7" i="5"/>
  <c r="CD7" i="5"/>
  <c r="HV53" i="4" s="1"/>
  <c r="CC7" i="5"/>
  <c r="CB7" i="5"/>
  <c r="BZ7" i="5"/>
  <c r="BY7" i="5"/>
  <c r="EV54" i="4" s="1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AT53" i="4" s="1"/>
  <c r="BG7" i="5"/>
  <c r="BF7" i="5"/>
  <c r="BD7" i="5"/>
  <c r="BC7" i="5"/>
  <c r="IJ32" i="4" s="1"/>
  <c r="BB7" i="5"/>
  <c r="BA7" i="5"/>
  <c r="AZ7" i="5"/>
  <c r="AY7" i="5"/>
  <c r="IX31" i="4" s="1"/>
  <c r="AX7" i="5"/>
  <c r="AW7" i="5"/>
  <c r="AV7" i="5"/>
  <c r="AU7" i="5"/>
  <c r="GT31" i="4" s="1"/>
  <c r="AS7" i="5"/>
  <c r="AR7" i="5"/>
  <c r="AQ7" i="5"/>
  <c r="AP7" i="5"/>
  <c r="DT32" i="4" s="1"/>
  <c r="AO7" i="5"/>
  <c r="AN7" i="5"/>
  <c r="AM7" i="5"/>
  <c r="AL7" i="5"/>
  <c r="AK7" i="5"/>
  <c r="AJ7" i="5"/>
  <c r="AH7" i="5"/>
  <c r="AG7" i="5"/>
  <c r="BH32" i="4" s="1"/>
  <c r="AF7" i="5"/>
  <c r="AE7" i="5"/>
  <c r="AD7" i="5"/>
  <c r="AC7" i="5"/>
  <c r="BV31" i="4" s="1"/>
  <c r="AB7" i="5"/>
  <c r="AA7" i="5"/>
  <c r="Z7" i="5"/>
  <c r="Y7" i="5"/>
  <c r="R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LX77" i="4"/>
  <c r="LJ77" i="4"/>
  <c r="KV77" i="4"/>
  <c r="IX77" i="4"/>
  <c r="IJ77" i="4"/>
  <c r="HV77" i="4"/>
  <c r="HH77" i="4"/>
  <c r="GT77" i="4"/>
  <c r="BV77" i="4"/>
  <c r="BH77" i="4"/>
  <c r="AT77" i="4"/>
  <c r="AF77" i="4"/>
  <c r="R77" i="4"/>
  <c r="HV76" i="4"/>
  <c r="CU76" i="4"/>
  <c r="CU67" i="4"/>
  <c r="ML54" i="4"/>
  <c r="LJ54" i="4"/>
  <c r="KV54" i="4"/>
  <c r="KH54" i="4"/>
  <c r="IX54" i="4"/>
  <c r="IJ54" i="4"/>
  <c r="HV54" i="4"/>
  <c r="GT54" i="4"/>
  <c r="FJ54" i="4"/>
  <c r="EH54" i="4"/>
  <c r="DT54" i="4"/>
  <c r="DF54" i="4"/>
  <c r="BV54" i="4"/>
  <c r="BH54" i="4"/>
  <c r="AT54" i="4"/>
  <c r="AF54" i="4"/>
  <c r="R54" i="4"/>
  <c r="LX53" i="4"/>
  <c r="LJ53" i="4"/>
  <c r="KV53" i="4"/>
  <c r="IX53" i="4"/>
  <c r="IJ53" i="4"/>
  <c r="HH53" i="4"/>
  <c r="GT53" i="4"/>
  <c r="FJ53" i="4"/>
  <c r="EV53" i="4"/>
  <c r="EH53" i="4"/>
  <c r="DT53" i="4"/>
  <c r="DF53" i="4"/>
  <c r="BV53" i="4"/>
  <c r="BH53" i="4"/>
  <c r="AF53" i="4"/>
  <c r="R53" i="4"/>
  <c r="LJ52" i="4"/>
  <c r="EH52" i="4"/>
  <c r="IX32" i="4"/>
  <c r="HV32" i="4"/>
  <c r="HH32" i="4"/>
  <c r="GT32" i="4"/>
  <c r="FJ32" i="4"/>
  <c r="EV32" i="4"/>
  <c r="EH32" i="4"/>
  <c r="DF32" i="4"/>
  <c r="BV32" i="4"/>
  <c r="AT32" i="4"/>
  <c r="AF32" i="4"/>
  <c r="R32" i="4"/>
  <c r="IJ31" i="4"/>
  <c r="HV31" i="4"/>
  <c r="HH31" i="4"/>
  <c r="FJ31" i="4"/>
  <c r="EV31" i="4"/>
  <c r="EH31" i="4"/>
  <c r="DT31" i="4"/>
  <c r="DF31" i="4"/>
  <c r="BH31" i="4"/>
  <c r="AT31" i="4"/>
  <c r="AF31" i="4"/>
  <c r="HV30" i="4"/>
  <c r="AT30" i="4"/>
  <c r="LO10" i="4"/>
  <c r="JV10" i="4"/>
  <c r="IC10" i="4"/>
  <c r="DU10" i="4"/>
  <c r="AQ10" i="4"/>
  <c r="B10" i="4"/>
  <c r="LO8" i="4"/>
  <c r="JV8" i="4"/>
  <c r="IC8" i="4"/>
  <c r="FJ8" i="4"/>
  <c r="CF8" i="4"/>
  <c r="AQ8" i="4"/>
  <c r="B8" i="4"/>
  <c r="BV30" i="4" l="1"/>
  <c r="BV76" i="4"/>
  <c r="FJ52" i="4"/>
  <c r="IX30" i="4"/>
  <c r="IX52" i="4"/>
  <c r="ML76" i="4"/>
  <c r="BV52" i="4"/>
  <c r="FJ30" i="4"/>
  <c r="IX76" i="4"/>
  <c r="ML52" i="4"/>
  <c r="AT76" i="4"/>
  <c r="HV52" i="4"/>
  <c r="C11" i="5"/>
  <c r="EH30" i="4"/>
  <c r="AT52" i="4"/>
  <c r="E11" i="5"/>
  <c r="B11" i="5"/>
  <c r="BH52" i="4" l="1"/>
  <c r="EV30" i="4"/>
  <c r="IJ76" i="4"/>
  <c r="LX52" i="4"/>
  <c r="BH30" i="4"/>
  <c r="IJ52" i="4"/>
  <c r="BH76" i="4"/>
  <c r="EV52" i="4"/>
  <c r="IJ30" i="4"/>
  <c r="LX76" i="4"/>
  <c r="GT76" i="4"/>
  <c r="GT52" i="4"/>
  <c r="DF52" i="4"/>
  <c r="GT30" i="4"/>
  <c r="KH76" i="4"/>
  <c r="R52" i="4"/>
  <c r="DF30" i="4"/>
  <c r="KH52" i="4"/>
  <c r="R30" i="4"/>
  <c r="R76" i="4"/>
  <c r="HH52" i="4"/>
  <c r="AF76" i="4"/>
  <c r="DT52" i="4"/>
  <c r="HH30" i="4"/>
  <c r="KV76" i="4"/>
  <c r="HH76" i="4"/>
  <c r="KV52" i="4"/>
  <c r="AF30" i="4"/>
  <c r="AF52" i="4"/>
  <c r="DT30" i="4"/>
</calcChain>
</file>

<file path=xl/sharedStrings.xml><?xml version="1.0" encoding="utf-8"?>
<sst xmlns="http://schemas.openxmlformats.org/spreadsheetml/2006/main" count="301" uniqueCount="168">
  <si>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</si>
  <si>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</si>
  <si>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</si>
  <si>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</si>
  <si>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</si>
  <si>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</si>
  <si>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</si>
  <si>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</si>
  <si>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</si>
  <si>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</si>
  <si>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</si>
  <si>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</si>
  <si>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</si>
  <si>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</si>
  <si>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</si>
  <si>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</si>
  <si>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</si>
  <si>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</si>
  <si>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</si>
  <si>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</si>
  <si>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</si>
  <si>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</si>
  <si>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</si>
  <si>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</si>
  <si>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</si>
  <si>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</si>
  <si>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</si>
  <si>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</si>
  <si>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</si>
  <si>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</si>
  <si>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</si>
  <si>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</si>
  <si>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</si>
  <si>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</si>
  <si>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</si>
  <si>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</si>
  <si>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</si>
  <si>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</si>
  <si>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</si>
  <si>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</si>
  <si>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</si>
  <si>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</si>
  <si>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</si>
  <si>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</si>
  <si>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</si>
  <si>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</si>
  <si>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</si>
  <si>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</si>
  <si>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</si>
  <si>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</si>
  <si>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</si>
  <si>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</si>
  <si>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</si>
  <si>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</si>
  <si>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</si>
  <si>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</si>
  <si>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</si>
  <si>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</si>
  <si>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</si>
  <si>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</si>
  <si>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</si>
  <si>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</si>
  <si>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</si>
  <si>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</si>
  <si>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</si>
  <si>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</si>
  <si>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</si>
  <si>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</si>
  <si>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</si>
  <si>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</si>
  <si>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</si>
  <si>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</si>
  <si>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</si>
  <si>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</si>
  <si>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</si>
  <si>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</si>
  <si>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</si>
  <si>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</si>
  <si>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</si>
  <si>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</si>
  <si>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</si>
  <si>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</si>
  <si>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</si>
  <si>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</si>
  <si>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</si>
  <si>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</si>
  <si>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</si>
  <si>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</si>
  <si>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</si>
  <si>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</si>
  <si>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</si>
  <si>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</si>
  <si>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</si>
  <si>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</si>
  <si>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</si>
  <si>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</si>
  <si>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</si>
  <si>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</si>
  <si>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</si>
  <si>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</si>
  <si>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</si>
  <si>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</si>
  <si>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</si>
  <si>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</si>
  <si>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</si>
  <si>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</si>
  <si>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</si>
  <si>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</si>
  <si>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</si>
  <si>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</si>
  <si>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</si>
  <si>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</si>
  <si>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</si>
  <si>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</si>
  <si>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</si>
  <si>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</si>
  <si>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</si>
  <si>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</si>
  <si>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</si>
  <si>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</si>
  <si>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</si>
  <si>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</si>
  <si>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</si>
  <si>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</si>
  <si>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</si>
  <si>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</si>
  <si>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</si>
  <si>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</si>
  <si>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</si>
  <si>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</si>
  <si>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</si>
  <si>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</si>
  <si>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</si>
  <si>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</si>
  <si>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</si>
  <si>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</si>
  <si>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</si>
  <si>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</si>
  <si>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</si>
  <si>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</si>
  <si>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</si>
  <si>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</si>
  <si>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</si>
  <si>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</si>
  <si>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</si>
  <si>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</si>
  <si>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</si>
  <si>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</si>
  <si>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秋田県　横手市</t>
  </si>
  <si>
    <t>大雄ふるさとセンター1号館・3号館（ゆとりおん大雄）</t>
  </si>
  <si>
    <t>法非適用</t>
  </si>
  <si>
    <t>観光施設事業</t>
  </si>
  <si>
    <t>休養宿泊施設</t>
  </si>
  <si>
    <t>Ａ２Ｂ２</t>
  </si>
  <si>
    <t>非設置</t>
  </si>
  <si>
    <t>該当数値なし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</si>
  <si>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</si>
  <si>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</si>
  <si>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</si>
  <si>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</si>
  <si>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</si>
  <si>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</si>
  <si>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</si>
  <si>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</si>
  <si>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施設の資産価値224,261千円に対し、設備投資見込額は86,000千円となっている。施設の老朽化が進んでいることから、今後更新のための設備投資が見込まれる。</t>
    <rPh sb="0" eb="2">
      <t>シセツ</t>
    </rPh>
    <rPh sb="3" eb="5">
      <t>シサン</t>
    </rPh>
    <rPh sb="5" eb="7">
      <t>カチ</t>
    </rPh>
    <rPh sb="14" eb="16">
      <t>センエン</t>
    </rPh>
    <rPh sb="17" eb="18">
      <t>タイ</t>
    </rPh>
    <rPh sb="20" eb="22">
      <t>セツビ</t>
    </rPh>
    <rPh sb="22" eb="24">
      <t>トウシ</t>
    </rPh>
    <rPh sb="24" eb="26">
      <t>ミコ</t>
    </rPh>
    <rPh sb="26" eb="27">
      <t>ガク</t>
    </rPh>
    <rPh sb="34" eb="36">
      <t>センエン</t>
    </rPh>
    <rPh sb="43" eb="45">
      <t>シセツ</t>
    </rPh>
    <rPh sb="46" eb="49">
      <t>ロウキュウカ</t>
    </rPh>
    <rPh sb="50" eb="51">
      <t>スス</t>
    </rPh>
    <rPh sb="60" eb="62">
      <t>コンゴ</t>
    </rPh>
    <rPh sb="62" eb="64">
      <t>コウシン</t>
    </rPh>
    <rPh sb="68" eb="70">
      <t>セツビ</t>
    </rPh>
    <rPh sb="70" eb="72">
      <t>トウシ</t>
    </rPh>
    <rPh sb="73" eb="75">
      <t>ミコ</t>
    </rPh>
    <phoneticPr fontId="5"/>
  </si>
  <si>
    <t>新型コロナウイルスの影響もあり、宿泊者数が減少している。サービス内容や料金体系の見直し等を図り、宿泊需要の取り込みを図る必要がある。</t>
    <rPh sb="0" eb="2">
      <t>シンガタ</t>
    </rPh>
    <rPh sb="10" eb="12">
      <t>エイキョウ</t>
    </rPh>
    <rPh sb="16" eb="18">
      <t>シュクハク</t>
    </rPh>
    <rPh sb="18" eb="19">
      <t>シャ</t>
    </rPh>
    <rPh sb="19" eb="20">
      <t>スウ</t>
    </rPh>
    <rPh sb="21" eb="23">
      <t>ゲンショウ</t>
    </rPh>
    <rPh sb="32" eb="34">
      <t>ナイヨウ</t>
    </rPh>
    <rPh sb="35" eb="37">
      <t>リョウキン</t>
    </rPh>
    <rPh sb="37" eb="39">
      <t>タイケイ</t>
    </rPh>
    <rPh sb="40" eb="42">
      <t>ミナオ</t>
    </rPh>
    <rPh sb="43" eb="44">
      <t>トウ</t>
    </rPh>
    <rPh sb="45" eb="46">
      <t>ハカ</t>
    </rPh>
    <rPh sb="48" eb="50">
      <t>シュクハク</t>
    </rPh>
    <rPh sb="50" eb="52">
      <t>ジュヨウ</t>
    </rPh>
    <rPh sb="53" eb="54">
      <t>ト</t>
    </rPh>
    <rPh sb="55" eb="56">
      <t>コ</t>
    </rPh>
    <rPh sb="58" eb="59">
      <t>ハカ</t>
    </rPh>
    <rPh sb="60" eb="62">
      <t>ヒツヨウ</t>
    </rPh>
    <phoneticPr fontId="5"/>
  </si>
  <si>
    <t xml:space="preserve"> 新型コロナウイルス感染症の影響もあり利用者数が伸びず、前年度比で他会計補助金にさらに依存する結果となった。
　定員稼働率やGOP比率、EBITDAの減少傾向や、人件費率の増加傾向は前年度同様に続いており、収益性が低い状況となっている。</t>
    <rPh sb="47" eb="49">
      <t>ケッカ</t>
    </rPh>
    <rPh sb="56" eb="58">
      <t>テイイン</t>
    </rPh>
    <rPh sb="58" eb="60">
      <t>カドウ</t>
    </rPh>
    <rPh sb="60" eb="61">
      <t>リツ</t>
    </rPh>
    <rPh sb="65" eb="67">
      <t>ヒリツ</t>
    </rPh>
    <rPh sb="75" eb="77">
      <t>ゲンショウ</t>
    </rPh>
    <rPh sb="77" eb="79">
      <t>ケイコウ</t>
    </rPh>
    <rPh sb="81" eb="84">
      <t>ジンケンヒ</t>
    </rPh>
    <rPh sb="84" eb="85">
      <t>リツ</t>
    </rPh>
    <rPh sb="86" eb="88">
      <t>ゾウカ</t>
    </rPh>
    <rPh sb="88" eb="90">
      <t>ケイコウ</t>
    </rPh>
    <rPh sb="91" eb="94">
      <t>ゼンネンド</t>
    </rPh>
    <rPh sb="94" eb="96">
      <t>ドウヨウ</t>
    </rPh>
    <rPh sb="97" eb="98">
      <t>ツヅ</t>
    </rPh>
    <rPh sb="103" eb="106">
      <t>シュウエキセイ</t>
    </rPh>
    <rPh sb="107" eb="108">
      <t>ヒク</t>
    </rPh>
    <rPh sb="109" eb="111">
      <t>ジョウキョウ</t>
    </rPh>
    <phoneticPr fontId="5"/>
  </si>
  <si>
    <t>　現在の収益性の低さと、人件費比率の高い状況に加え、新型コロナウイルスの影響による外出控え、施設老朽化に対する設備投資など、収入減と経費かかり増しの要因が多くあるため、単年度収支の悪化の恐れがある。他会計補助金の負担を増やさないためには、利用者数増のための新しいサービスの提供や人件費等の経費節減などにより、効率的な運営体制の構築を図るほか、民営化も手段の一つとして検討する。</t>
    <rPh sb="1" eb="3">
      <t>ゲンザイ</t>
    </rPh>
    <rPh sb="4" eb="7">
      <t>シュウエキセイ</t>
    </rPh>
    <rPh sb="8" eb="9">
      <t>ヒク</t>
    </rPh>
    <rPh sb="12" eb="15">
      <t>ジンケンヒ</t>
    </rPh>
    <rPh sb="15" eb="17">
      <t>ヒリツ</t>
    </rPh>
    <rPh sb="18" eb="19">
      <t>タカ</t>
    </rPh>
    <rPh sb="20" eb="22">
      <t>ジョウキョウ</t>
    </rPh>
    <rPh sb="23" eb="24">
      <t>クワ</t>
    </rPh>
    <rPh sb="62" eb="65">
      <t>シュウニュウゲン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</si>
</sst>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8937</c:v>
                </c:pt>
                <c:pt idx="1">
                  <c:v>11923</c:v>
                </c:pt>
                <c:pt idx="2">
                  <c:v>14579</c:v>
                </c:pt>
                <c:pt idx="3">
                  <c:v>18671</c:v>
                </c:pt>
                <c:pt idx="4">
                  <c:v>60114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8-4985-9A5F-364C83E86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2406</c:v>
                </c:pt>
                <c:pt idx="1">
                  <c:v>3121</c:v>
                </c:pt>
                <c:pt idx="2">
                  <c:v>3438</c:v>
                </c:pt>
                <c:pt idx="3">
                  <c:v>4380</c:v>
                </c:pt>
                <c:pt idx="4">
                  <c:v>16253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8-4985-9A5F-364C83E86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BD-444A-81FF-E4B78A9D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D-444A-81FF-E4B78A9D7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0.1149</c:v>
                </c:pt>
                <c:pt idx="1">
                  <c:v>0.11459999999999999</c:v>
                </c:pt>
                <c:pt idx="2">
                  <c:v>7.7200000000000005E-2</c:v>
                </c:pt>
                <c:pt idx="3">
                  <c:v>0.10050000000000001</c:v>
                </c:pt>
                <c:pt idx="4">
                  <c:v>9.4899999999999998E-2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E9-4491-98EA-00E96E646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8.0000000000000004E-4</c:v>
                </c:pt>
                <c:pt idx="1">
                  <c:v>1E-3</c:v>
                </c:pt>
                <c:pt idx="2">
                  <c:v>6.9999999999999999E-4</c:v>
                </c:pt>
                <c:pt idx="3">
                  <c:v>5.9999999999999995E-4</c:v>
                </c:pt>
                <c:pt idx="4">
                  <c:v>2.9999999999999997E-4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9-4491-98EA-00E96E646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26.5</c:v>
                </c:pt>
                <c:pt idx="1">
                  <c:v>27.2</c:v>
                </c:pt>
                <c:pt idx="2">
                  <c:v>36.1</c:v>
                </c:pt>
                <c:pt idx="3">
                  <c:v>39.799999999999997</c:v>
                </c:pt>
                <c:pt idx="4">
                  <c:v>54.2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8-4642-9436-5E908561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25.1</c:v>
                </c:pt>
                <c:pt idx="1">
                  <c:v>21.9</c:v>
                </c:pt>
                <c:pt idx="2">
                  <c:v>24.2</c:v>
                </c:pt>
                <c:pt idx="3">
                  <c:v>30.1</c:v>
                </c:pt>
                <c:pt idx="4">
                  <c:v>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08-4642-9436-5E9085611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102.3</c:v>
                </c:pt>
                <c:pt idx="1">
                  <c:v>95.6</c:v>
                </c:pt>
                <c:pt idx="2">
                  <c:v>102.8</c:v>
                </c:pt>
                <c:pt idx="3">
                  <c:v>99.9</c:v>
                </c:pt>
                <c:pt idx="4">
                  <c:v>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D-46AF-B1A5-4D73477F8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101.3</c:v>
                </c:pt>
                <c:pt idx="1">
                  <c:v>98.1</c:v>
                </c:pt>
                <c:pt idx="2">
                  <c:v>100.3</c:v>
                </c:pt>
                <c:pt idx="3">
                  <c:v>100.9</c:v>
                </c:pt>
                <c:pt idx="4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D-46AF-B1A5-4D73477F8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-23746</c:v>
                </c:pt>
                <c:pt idx="1">
                  <c:v>-30499</c:v>
                </c:pt>
                <c:pt idx="2">
                  <c:v>-33229</c:v>
                </c:pt>
                <c:pt idx="3">
                  <c:v>-38520</c:v>
                </c:pt>
                <c:pt idx="4">
                  <c:v>-47130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5-4192-A37E-FD8F54896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3978</c:v>
                </c:pt>
                <c:pt idx="1">
                  <c:v>1704</c:v>
                </c:pt>
                <c:pt idx="2">
                  <c:v>-202</c:v>
                </c:pt>
                <c:pt idx="3">
                  <c:v>-9940</c:v>
                </c:pt>
                <c:pt idx="4">
                  <c:v>-40673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5-4192-A37E-FD8F54896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-30</c:v>
                </c:pt>
                <c:pt idx="1">
                  <c:v>-46.8</c:v>
                </c:pt>
                <c:pt idx="2">
                  <c:v>-50.8</c:v>
                </c:pt>
                <c:pt idx="3">
                  <c:v>-67.2</c:v>
                </c:pt>
                <c:pt idx="4">
                  <c:v>-119.8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C-40DD-8B2C-387A8660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-27.5</c:v>
                </c:pt>
                <c:pt idx="1">
                  <c:v>-27.3</c:v>
                </c:pt>
                <c:pt idx="2">
                  <c:v>-38.700000000000003</c:v>
                </c:pt>
                <c:pt idx="3">
                  <c:v>-51.3</c:v>
                </c:pt>
                <c:pt idx="4">
                  <c:v>-106.5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C-40DD-8B2C-387A86609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44.4</c:v>
                </c:pt>
                <c:pt idx="1">
                  <c:v>52.3</c:v>
                </c:pt>
                <c:pt idx="2">
                  <c:v>52.7</c:v>
                </c:pt>
                <c:pt idx="3">
                  <c:v>51.8</c:v>
                </c:pt>
                <c:pt idx="4">
                  <c:v>89.9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E-4D48-8231-FB58BFA57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36.6</c:v>
                </c:pt>
                <c:pt idx="1">
                  <c:v>38.5</c:v>
                </c:pt>
                <c:pt idx="2">
                  <c:v>39.1</c:v>
                </c:pt>
                <c:pt idx="3">
                  <c:v>47.7</c:v>
                </c:pt>
                <c:pt idx="4">
                  <c:v>90.9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E-4D48-8231-FB58BFA57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4.5</c:v>
                </c:pt>
                <c:pt idx="2">
                  <c:v>5.0999999999999996</c:v>
                </c:pt>
                <c:pt idx="3">
                  <c:v>4.2</c:v>
                </c:pt>
                <c:pt idx="4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A-483E-963A-640A5547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14.5</c:v>
                </c:pt>
                <c:pt idx="1">
                  <c:v>16.2</c:v>
                </c:pt>
                <c:pt idx="2">
                  <c:v>14.2</c:v>
                </c:pt>
                <c:pt idx="3">
                  <c:v>13.2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A-483E-963A-640A5547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C-4EBA-9817-74F24732B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36.200000000000003</c:v>
                </c:pt>
                <c:pt idx="1">
                  <c:v>21.1</c:v>
                </c:pt>
                <c:pt idx="2">
                  <c:v>8.5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C-4EBA-9817-74F24732B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33D-4B8D-9F0A-7D1F4E1A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3D-4B8D-9F0A-7D1F4E1A5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【1,475,862】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【△29,447】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【△121.1】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【170.8】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A21" zoomScale="85" zoomScaleNormal="85" zoomScaleSheetLayoutView="70" workbookViewId="0">
      <selection activeCell="NI83" sqref="NI83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  <c r="MZ2" s="83"/>
      <c r="NA2" s="83"/>
      <c r="NB2" s="83"/>
      <c r="NC2" s="83"/>
      <c r="ND2" s="83"/>
      <c r="NE2" s="83"/>
      <c r="NF2" s="83"/>
      <c r="NG2" s="83"/>
      <c r="NH2" s="83"/>
      <c r="NI2" s="83"/>
      <c r="NJ2" s="83"/>
      <c r="NK2" s="83"/>
      <c r="NL2" s="83"/>
      <c r="NM2" s="83"/>
      <c r="NN2" s="83"/>
      <c r="NO2" s="83"/>
      <c r="NP2" s="83"/>
      <c r="NQ2" s="83"/>
      <c r="NR2" s="83"/>
      <c r="NS2" s="83"/>
      <c r="NT2" s="83"/>
      <c r="NU2" s="83"/>
      <c r="NV2" s="83"/>
      <c r="NW2" s="83"/>
    </row>
    <row r="3" spans="1:387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</row>
    <row r="4" spans="1:387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4" t="str">
        <f>データ!H6&amp;"　"&amp;データ!I6</f>
        <v>秋田県横手市　大雄ふるさとセンター1号館・3号館（ゆとりおん大雄）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5" t="s">
        <v>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7"/>
      <c r="AQ7" s="85" t="s">
        <v>2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7"/>
      <c r="CF7" s="85" t="s">
        <v>3</v>
      </c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7"/>
      <c r="DU7" s="88" t="s">
        <v>4</v>
      </c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 t="s">
        <v>5</v>
      </c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8" t="s">
        <v>6</v>
      </c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 t="s">
        <v>7</v>
      </c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 t="s">
        <v>8</v>
      </c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3" t="str">
        <f>データ!J7</f>
        <v>法非適用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5"/>
      <c r="AQ8" s="93" t="str">
        <f>データ!K7</f>
        <v>観光施設事業</v>
      </c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5"/>
      <c r="CF8" s="93" t="str">
        <f>データ!L7</f>
        <v>休養宿泊施設</v>
      </c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5"/>
      <c r="DU8" s="89" t="str">
        <f>データ!M7</f>
        <v>Ａ２Ｂ２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6">
        <f>データ!S7</f>
        <v>4682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9" t="str">
        <f>データ!T7</f>
        <v>無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90">
        <f>データ!U7</f>
        <v>0</v>
      </c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3"/>
      <c r="NI8" s="91" t="s">
        <v>10</v>
      </c>
      <c r="NJ8" s="92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5" t="s">
        <v>12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7"/>
      <c r="AQ9" s="85" t="s">
        <v>13</v>
      </c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7"/>
      <c r="CF9" s="85" t="s">
        <v>14</v>
      </c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7"/>
      <c r="DU9" s="88" t="s">
        <v>15</v>
      </c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8" t="s">
        <v>16</v>
      </c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 t="s">
        <v>17</v>
      </c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 t="s">
        <v>18</v>
      </c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3"/>
      <c r="NI9" s="97" t="s">
        <v>19</v>
      </c>
      <c r="NJ9" s="98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2413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133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9" t="str">
        <f>データ!V7</f>
        <v>無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90">
        <f>データ!W7</f>
        <v>81</v>
      </c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89" t="str">
        <f>データ!X7</f>
        <v>有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7"/>
      <c r="JO14" s="7"/>
      <c r="JP14" s="7"/>
      <c r="JQ14" s="7"/>
      <c r="JR14" s="7"/>
      <c r="JS14" s="7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0"/>
      <c r="JO15" s="20"/>
      <c r="JP15" s="20"/>
      <c r="JQ15" s="20"/>
      <c r="JR15" s="20"/>
      <c r="JS15" s="20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166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4" t="str">
        <f>データ!$B$11</f>
        <v>H28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 t="str">
        <f>データ!$C$11</f>
        <v>H29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 t="str">
        <f>データ!$D$11</f>
        <v>H30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 t="str">
        <f>データ!$E$11</f>
        <v>R01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 t="str">
        <f>データ!$F$11</f>
        <v>R02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4" t="str">
        <f>データ!$B$11</f>
        <v>H28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 t="str">
        <f>データ!$C$11</f>
        <v>H29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 t="str">
        <f>データ!$D$11</f>
        <v>H30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 t="str">
        <f>データ!$E$11</f>
        <v>R01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 t="str">
        <f>データ!$F$11</f>
        <v>R02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4" t="str">
        <f>データ!$B$11</f>
        <v>H28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 t="str">
        <f>データ!$C$11</f>
        <v>H29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 t="str">
        <f>データ!$D$11</f>
        <v>H30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 t="str">
        <f>データ!$E$11</f>
        <v>R01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 t="str">
        <f>データ!$F$11</f>
        <v>R02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 x14ac:dyDescent="0.15">
      <c r="A31" s="2"/>
      <c r="B31" s="21"/>
      <c r="C31" s="4"/>
      <c r="D31" s="4"/>
      <c r="E31" s="4"/>
      <c r="F31" s="4"/>
      <c r="I31" s="126" t="s">
        <v>27</v>
      </c>
      <c r="J31" s="126"/>
      <c r="K31" s="126"/>
      <c r="L31" s="126"/>
      <c r="M31" s="126"/>
      <c r="N31" s="126"/>
      <c r="O31" s="126"/>
      <c r="P31" s="126"/>
      <c r="Q31" s="126"/>
      <c r="R31" s="125">
        <f>データ!Y7</f>
        <v>102.3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>
        <f>データ!Z7</f>
        <v>95.6</v>
      </c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>
        <f>データ!AA7</f>
        <v>102.8</v>
      </c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>
        <f>データ!AB7</f>
        <v>99.9</v>
      </c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>
        <f>データ!AC7</f>
        <v>99.9</v>
      </c>
      <c r="BW31" s="125"/>
      <c r="BX31" s="125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I31" s="125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6" t="s">
        <v>27</v>
      </c>
      <c r="CX31" s="126"/>
      <c r="CY31" s="126"/>
      <c r="CZ31" s="126"/>
      <c r="DA31" s="126"/>
      <c r="DB31" s="126"/>
      <c r="DC31" s="126"/>
      <c r="DD31" s="126"/>
      <c r="DE31" s="126"/>
      <c r="DF31" s="125">
        <f>データ!AJ7</f>
        <v>26.5</v>
      </c>
      <c r="DG31" s="125"/>
      <c r="DH31" s="125"/>
      <c r="DI31" s="125"/>
      <c r="DJ31" s="125"/>
      <c r="DK31" s="125"/>
      <c r="DL31" s="125"/>
      <c r="DM31" s="125"/>
      <c r="DN31" s="125"/>
      <c r="DO31" s="125"/>
      <c r="DP31" s="125"/>
      <c r="DQ31" s="125"/>
      <c r="DR31" s="125"/>
      <c r="DS31" s="125"/>
      <c r="DT31" s="125">
        <f>データ!AK7</f>
        <v>27.2</v>
      </c>
      <c r="DU31" s="125"/>
      <c r="DV31" s="125"/>
      <c r="DW31" s="125"/>
      <c r="DX31" s="125"/>
      <c r="DY31" s="125"/>
      <c r="DZ31" s="125"/>
      <c r="EA31" s="125"/>
      <c r="EB31" s="125"/>
      <c r="EC31" s="125"/>
      <c r="ED31" s="125"/>
      <c r="EE31" s="125"/>
      <c r="EF31" s="125"/>
      <c r="EG31" s="125"/>
      <c r="EH31" s="125">
        <f>データ!AL7</f>
        <v>36.1</v>
      </c>
      <c r="EI31" s="125"/>
      <c r="EJ31" s="125"/>
      <c r="EK31" s="125"/>
      <c r="EL31" s="125"/>
      <c r="EM31" s="125"/>
      <c r="EN31" s="125"/>
      <c r="EO31" s="125"/>
      <c r="EP31" s="125"/>
      <c r="EQ31" s="125"/>
      <c r="ER31" s="125"/>
      <c r="ES31" s="125"/>
      <c r="ET31" s="125"/>
      <c r="EU31" s="125"/>
      <c r="EV31" s="125">
        <f>データ!AM7</f>
        <v>39.799999999999997</v>
      </c>
      <c r="EW31" s="125"/>
      <c r="EX31" s="125"/>
      <c r="EY31" s="125"/>
      <c r="EZ31" s="125"/>
      <c r="FA31" s="125"/>
      <c r="FB31" s="125"/>
      <c r="FC31" s="125"/>
      <c r="FD31" s="125"/>
      <c r="FE31" s="125"/>
      <c r="FF31" s="125"/>
      <c r="FG31" s="125"/>
      <c r="FH31" s="125"/>
      <c r="FI31" s="125"/>
      <c r="FJ31" s="125">
        <f>データ!AN7</f>
        <v>54.2</v>
      </c>
      <c r="FK31" s="125"/>
      <c r="FL31" s="125"/>
      <c r="FM31" s="125"/>
      <c r="FN31" s="125"/>
      <c r="FO31" s="125"/>
      <c r="FP31" s="125"/>
      <c r="FQ31" s="125"/>
      <c r="FR31" s="125"/>
      <c r="FS31" s="125"/>
      <c r="FT31" s="125"/>
      <c r="FU31" s="125"/>
      <c r="FV31" s="125"/>
      <c r="FW31" s="125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6" t="s">
        <v>27</v>
      </c>
      <c r="GL31" s="126"/>
      <c r="GM31" s="126"/>
      <c r="GN31" s="126"/>
      <c r="GO31" s="126"/>
      <c r="GP31" s="126"/>
      <c r="GQ31" s="126"/>
      <c r="GR31" s="126"/>
      <c r="GS31" s="126"/>
      <c r="GT31" s="127">
        <f>データ!AU7</f>
        <v>8937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>
        <f>データ!AV7</f>
        <v>11923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>
        <f>データ!AW7</f>
        <v>14579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18671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60114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26" t="s">
        <v>29</v>
      </c>
      <c r="J32" s="126"/>
      <c r="K32" s="126"/>
      <c r="L32" s="126"/>
      <c r="M32" s="126"/>
      <c r="N32" s="126"/>
      <c r="O32" s="126"/>
      <c r="P32" s="126"/>
      <c r="Q32" s="126"/>
      <c r="R32" s="125">
        <f>データ!AD7</f>
        <v>101.3</v>
      </c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>
        <f>データ!AE7</f>
        <v>98.1</v>
      </c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>
        <f>データ!AF7</f>
        <v>100.3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>
        <f>データ!AG7</f>
        <v>100.9</v>
      </c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>
        <f>データ!AH7</f>
        <v>105.2</v>
      </c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6" t="s">
        <v>29</v>
      </c>
      <c r="CX32" s="126"/>
      <c r="CY32" s="126"/>
      <c r="CZ32" s="126"/>
      <c r="DA32" s="126"/>
      <c r="DB32" s="126"/>
      <c r="DC32" s="126"/>
      <c r="DD32" s="126"/>
      <c r="DE32" s="126"/>
      <c r="DF32" s="125">
        <f>データ!AO7</f>
        <v>25.1</v>
      </c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5"/>
      <c r="DS32" s="125"/>
      <c r="DT32" s="125">
        <f>データ!AP7</f>
        <v>21.9</v>
      </c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5"/>
      <c r="EH32" s="125">
        <f>データ!AQ7</f>
        <v>24.2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5">
        <f>データ!AR7</f>
        <v>30.1</v>
      </c>
      <c r="EW32" s="125"/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>
        <f>データ!AS7</f>
        <v>38.1</v>
      </c>
      <c r="FK32" s="125"/>
      <c r="FL32" s="125"/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6" t="s">
        <v>29</v>
      </c>
      <c r="GL32" s="126"/>
      <c r="GM32" s="126"/>
      <c r="GN32" s="126"/>
      <c r="GO32" s="126"/>
      <c r="GP32" s="126"/>
      <c r="GQ32" s="126"/>
      <c r="GR32" s="126"/>
      <c r="GS32" s="126"/>
      <c r="GT32" s="127">
        <f>データ!AZ7</f>
        <v>2406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3121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3438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4380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16253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8" t="s">
        <v>164</v>
      </c>
      <c r="NJ32" s="119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20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8"/>
      <c r="NJ33" s="119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20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18"/>
      <c r="NJ34" s="119"/>
      <c r="NK34" s="119"/>
      <c r="NL34" s="119"/>
      <c r="NM34" s="119"/>
      <c r="NN34" s="119"/>
      <c r="NO34" s="119"/>
      <c r="NP34" s="119"/>
      <c r="NQ34" s="119"/>
      <c r="NR34" s="119"/>
      <c r="NS34" s="119"/>
      <c r="NT34" s="119"/>
      <c r="NU34" s="119"/>
      <c r="NV34" s="119"/>
      <c r="NW34" s="120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18"/>
      <c r="NJ35" s="119"/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20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8"/>
      <c r="NJ36" s="119"/>
      <c r="NK36" s="119"/>
      <c r="NL36" s="119"/>
      <c r="NM36" s="119"/>
      <c r="NN36" s="119"/>
      <c r="NO36" s="119"/>
      <c r="NP36" s="119"/>
      <c r="NQ36" s="119"/>
      <c r="NR36" s="119"/>
      <c r="NS36" s="119"/>
      <c r="NT36" s="119"/>
      <c r="NU36" s="119"/>
      <c r="NV36" s="119"/>
      <c r="NW36" s="120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8"/>
      <c r="NJ37" s="119"/>
      <c r="NK37" s="119"/>
      <c r="NL37" s="119"/>
      <c r="NM37" s="119"/>
      <c r="NN37" s="119"/>
      <c r="NO37" s="119"/>
      <c r="NP37" s="119"/>
      <c r="NQ37" s="119"/>
      <c r="NR37" s="119"/>
      <c r="NS37" s="119"/>
      <c r="NT37" s="119"/>
      <c r="NU37" s="119"/>
      <c r="NV37" s="119"/>
      <c r="NW37" s="120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8"/>
      <c r="NJ38" s="119"/>
      <c r="NK38" s="119"/>
      <c r="NL38" s="119"/>
      <c r="NM38" s="119"/>
      <c r="NN38" s="119"/>
      <c r="NO38" s="119"/>
      <c r="NP38" s="119"/>
      <c r="NQ38" s="119"/>
      <c r="NR38" s="119"/>
      <c r="NS38" s="119"/>
      <c r="NT38" s="119"/>
      <c r="NU38" s="119"/>
      <c r="NV38" s="119"/>
      <c r="NW38" s="120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8"/>
      <c r="NJ39" s="119"/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20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8"/>
      <c r="NJ40" s="119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20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8"/>
      <c r="NJ41" s="119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20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8"/>
      <c r="NJ42" s="119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20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8"/>
      <c r="NJ43" s="119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20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8"/>
      <c r="NJ44" s="119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20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8"/>
      <c r="NJ45" s="119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20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8"/>
      <c r="NJ46" s="119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20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21"/>
      <c r="NJ47" s="122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3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5" t="s">
        <v>30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8" t="s">
        <v>165</v>
      </c>
      <c r="NJ49" s="119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20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8"/>
      <c r="NJ50" s="119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20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8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20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4" t="str">
        <f>データ!$B$11</f>
        <v>H28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 t="str">
        <f>データ!$C$11</f>
        <v>H29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 t="str">
        <f>データ!$D$11</f>
        <v>H30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 t="str">
        <f>データ!$E$11</f>
        <v>R01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 t="str">
        <f>データ!$F$11</f>
        <v>R02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4" t="str">
        <f>データ!$B$11</f>
        <v>H28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 t="str">
        <f>データ!$C$11</f>
        <v>H29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 t="str">
        <f>データ!$D$11</f>
        <v>H30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 t="str">
        <f>データ!$E$11</f>
        <v>R01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 t="str">
        <f>データ!$F$11</f>
        <v>R02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4" t="str">
        <f>データ!$B$11</f>
        <v>H28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 t="str">
        <f>データ!$C$11</f>
        <v>H29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 t="str">
        <f>データ!$D$11</f>
        <v>H30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 t="str">
        <f>データ!$E$11</f>
        <v>R01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 t="str">
        <f>データ!$F$11</f>
        <v>R02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4" t="str">
        <f>データ!$B$11</f>
        <v>H28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 t="str">
        <f>データ!$C$11</f>
        <v>H29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 t="str">
        <f>データ!$D$11</f>
        <v>H30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 t="str">
        <f>データ!$E$11</f>
        <v>R01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 t="str">
        <f>データ!$F$11</f>
        <v>R02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4"/>
      <c r="NA52" s="4"/>
      <c r="NB52" s="4"/>
      <c r="NC52" s="4"/>
      <c r="ND52" s="4"/>
      <c r="NE52" s="4"/>
      <c r="NF52" s="4"/>
      <c r="NG52" s="22"/>
      <c r="NH52" s="2"/>
      <c r="NI52" s="118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20"/>
    </row>
    <row r="53" spans="1:387" ht="13.5" customHeight="1" x14ac:dyDescent="0.15">
      <c r="A53" s="2"/>
      <c r="B53" s="21"/>
      <c r="C53" s="4"/>
      <c r="D53" s="4"/>
      <c r="E53" s="4"/>
      <c r="F53" s="4"/>
      <c r="I53" s="126" t="s">
        <v>27</v>
      </c>
      <c r="J53" s="126"/>
      <c r="K53" s="126"/>
      <c r="L53" s="126"/>
      <c r="M53" s="126"/>
      <c r="N53" s="126"/>
      <c r="O53" s="126"/>
      <c r="P53" s="126"/>
      <c r="Q53" s="126"/>
      <c r="R53" s="125">
        <f>データ!BF7</f>
        <v>3.5</v>
      </c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>
        <f>データ!BG7</f>
        <v>4.5</v>
      </c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>
        <f>データ!BH7</f>
        <v>5.0999999999999996</v>
      </c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>
        <f>データ!BI7</f>
        <v>4.2</v>
      </c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>
        <f>データ!BJ7</f>
        <v>1.6</v>
      </c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6" t="s">
        <v>27</v>
      </c>
      <c r="CX53" s="126"/>
      <c r="CY53" s="126"/>
      <c r="CZ53" s="126"/>
      <c r="DA53" s="126"/>
      <c r="DB53" s="126"/>
      <c r="DC53" s="126"/>
      <c r="DD53" s="126"/>
      <c r="DE53" s="126"/>
      <c r="DF53" s="125">
        <f>データ!BQ7</f>
        <v>44.4</v>
      </c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>
        <f>データ!BR7</f>
        <v>52.3</v>
      </c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>
        <f>データ!BS7</f>
        <v>52.7</v>
      </c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>
        <f>データ!BT7</f>
        <v>51.8</v>
      </c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>
        <f>データ!BU7</f>
        <v>89.9</v>
      </c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6" t="s">
        <v>27</v>
      </c>
      <c r="GL53" s="126"/>
      <c r="GM53" s="126"/>
      <c r="GN53" s="126"/>
      <c r="GO53" s="126"/>
      <c r="GP53" s="126"/>
      <c r="GQ53" s="126"/>
      <c r="GR53" s="126"/>
      <c r="GS53" s="126"/>
      <c r="GT53" s="125">
        <f>データ!CB7</f>
        <v>-30</v>
      </c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>
        <f>データ!CC7</f>
        <v>-46.8</v>
      </c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>
        <f>データ!CD7</f>
        <v>-50.8</v>
      </c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>
        <f>データ!CE7</f>
        <v>-67.2</v>
      </c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  <c r="IX53" s="125">
        <f>データ!CF7</f>
        <v>-119.8</v>
      </c>
      <c r="IY53" s="125"/>
      <c r="IZ53" s="125"/>
      <c r="JA53" s="125"/>
      <c r="JB53" s="125"/>
      <c r="JC53" s="125"/>
      <c r="JD53" s="125"/>
      <c r="JE53" s="125"/>
      <c r="JF53" s="125"/>
      <c r="JG53" s="125"/>
      <c r="JH53" s="125"/>
      <c r="JI53" s="125"/>
      <c r="JJ53" s="125"/>
      <c r="JK53" s="125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6" t="s">
        <v>27</v>
      </c>
      <c r="JZ53" s="126"/>
      <c r="KA53" s="126"/>
      <c r="KB53" s="126"/>
      <c r="KC53" s="126"/>
      <c r="KD53" s="126"/>
      <c r="KE53" s="126"/>
      <c r="KF53" s="126"/>
      <c r="KG53" s="126"/>
      <c r="KH53" s="127">
        <f>データ!CM7</f>
        <v>-23746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-30499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-33229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-38520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-47130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4"/>
      <c r="NA53" s="4"/>
      <c r="NB53" s="4"/>
      <c r="NC53" s="4"/>
      <c r="ND53" s="4"/>
      <c r="NE53" s="4"/>
      <c r="NF53" s="4"/>
      <c r="NG53" s="22"/>
      <c r="NH53" s="2"/>
      <c r="NI53" s="118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20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26" t="s">
        <v>29</v>
      </c>
      <c r="J54" s="126"/>
      <c r="K54" s="126"/>
      <c r="L54" s="126"/>
      <c r="M54" s="126"/>
      <c r="N54" s="126"/>
      <c r="O54" s="126"/>
      <c r="P54" s="126"/>
      <c r="Q54" s="126"/>
      <c r="R54" s="125">
        <f>データ!BK7</f>
        <v>14.5</v>
      </c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>
        <f>データ!BL7</f>
        <v>16.2</v>
      </c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>
        <f>データ!BM7</f>
        <v>14.2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>
        <f>データ!BN7</f>
        <v>13.2</v>
      </c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>
        <f>データ!BO7</f>
        <v>5</v>
      </c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6" t="s">
        <v>29</v>
      </c>
      <c r="CX54" s="126"/>
      <c r="CY54" s="126"/>
      <c r="CZ54" s="126"/>
      <c r="DA54" s="126"/>
      <c r="DB54" s="126"/>
      <c r="DC54" s="126"/>
      <c r="DD54" s="126"/>
      <c r="DE54" s="126"/>
      <c r="DF54" s="125">
        <f>データ!BV7</f>
        <v>36.6</v>
      </c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>
        <f>データ!BW7</f>
        <v>38.5</v>
      </c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>
        <f>データ!BX7</f>
        <v>39.1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>
        <f>データ!BY7</f>
        <v>47.7</v>
      </c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>
        <f>データ!BZ7</f>
        <v>90.9</v>
      </c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6" t="s">
        <v>29</v>
      </c>
      <c r="GL54" s="126"/>
      <c r="GM54" s="126"/>
      <c r="GN54" s="126"/>
      <c r="GO54" s="126"/>
      <c r="GP54" s="126"/>
      <c r="GQ54" s="126"/>
      <c r="GR54" s="126"/>
      <c r="GS54" s="126"/>
      <c r="GT54" s="125">
        <f>データ!CG7</f>
        <v>-27.5</v>
      </c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>
        <f>データ!CH7</f>
        <v>-27.3</v>
      </c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>
        <f>データ!CI7</f>
        <v>-38.700000000000003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5">
        <f>データ!CJ7</f>
        <v>-51.3</v>
      </c>
      <c r="IK54" s="125"/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>
        <f>データ!CK7</f>
        <v>-106.5</v>
      </c>
      <c r="IY54" s="125"/>
      <c r="IZ54" s="125"/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6" t="s">
        <v>29</v>
      </c>
      <c r="JZ54" s="126"/>
      <c r="KA54" s="126"/>
      <c r="KB54" s="126"/>
      <c r="KC54" s="126"/>
      <c r="KD54" s="126"/>
      <c r="KE54" s="126"/>
      <c r="KF54" s="126"/>
      <c r="KG54" s="126"/>
      <c r="KH54" s="128">
        <f>データ!CR7</f>
        <v>3978</v>
      </c>
      <c r="KI54" s="129"/>
      <c r="KJ54" s="129"/>
      <c r="KK54" s="129"/>
      <c r="KL54" s="129"/>
      <c r="KM54" s="129"/>
      <c r="KN54" s="129"/>
      <c r="KO54" s="129"/>
      <c r="KP54" s="129"/>
      <c r="KQ54" s="129"/>
      <c r="KR54" s="129"/>
      <c r="KS54" s="129"/>
      <c r="KT54" s="129"/>
      <c r="KU54" s="130"/>
      <c r="KV54" s="128">
        <f>データ!CS7</f>
        <v>1704</v>
      </c>
      <c r="KW54" s="129"/>
      <c r="KX54" s="129"/>
      <c r="KY54" s="129"/>
      <c r="KZ54" s="129"/>
      <c r="LA54" s="129"/>
      <c r="LB54" s="129"/>
      <c r="LC54" s="129"/>
      <c r="LD54" s="129"/>
      <c r="LE54" s="129"/>
      <c r="LF54" s="129"/>
      <c r="LG54" s="129"/>
      <c r="LH54" s="129"/>
      <c r="LI54" s="130"/>
      <c r="LJ54" s="128">
        <f>データ!CT7</f>
        <v>-202</v>
      </c>
      <c r="LK54" s="129"/>
      <c r="LL54" s="129"/>
      <c r="LM54" s="129"/>
      <c r="LN54" s="129"/>
      <c r="LO54" s="129"/>
      <c r="LP54" s="129"/>
      <c r="LQ54" s="129"/>
      <c r="LR54" s="129"/>
      <c r="LS54" s="129"/>
      <c r="LT54" s="129"/>
      <c r="LU54" s="129"/>
      <c r="LV54" s="129"/>
      <c r="LW54" s="130"/>
      <c r="LX54" s="128">
        <f>データ!CU7</f>
        <v>-9940</v>
      </c>
      <c r="LY54" s="129"/>
      <c r="LZ54" s="129"/>
      <c r="MA54" s="129"/>
      <c r="MB54" s="129"/>
      <c r="MC54" s="129"/>
      <c r="MD54" s="129"/>
      <c r="ME54" s="129"/>
      <c r="MF54" s="129"/>
      <c r="MG54" s="129"/>
      <c r="MH54" s="129"/>
      <c r="MI54" s="129"/>
      <c r="MJ54" s="129"/>
      <c r="MK54" s="130"/>
      <c r="ML54" s="128">
        <f>データ!CV7</f>
        <v>-40673</v>
      </c>
      <c r="MM54" s="129"/>
      <c r="MN54" s="129"/>
      <c r="MO54" s="129"/>
      <c r="MP54" s="129"/>
      <c r="MQ54" s="129"/>
      <c r="MR54" s="129"/>
      <c r="MS54" s="129"/>
      <c r="MT54" s="129"/>
      <c r="MU54" s="129"/>
      <c r="MV54" s="129"/>
      <c r="MW54" s="129"/>
      <c r="MX54" s="129"/>
      <c r="MY54" s="130"/>
      <c r="MZ54" s="4"/>
      <c r="NA54" s="4"/>
      <c r="NB54" s="4"/>
      <c r="NC54" s="4"/>
      <c r="ND54" s="4"/>
      <c r="NE54" s="4"/>
      <c r="NF54" s="4"/>
      <c r="NG54" s="22"/>
      <c r="NH54" s="2"/>
      <c r="NI54" s="118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20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8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20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118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20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118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20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118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20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118"/>
      <c r="NJ59" s="119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20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09" t="s">
        <v>31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0"/>
      <c r="NC60" s="20"/>
      <c r="ND60" s="20"/>
      <c r="NE60" s="20"/>
      <c r="NF60" s="20"/>
      <c r="NG60" s="32"/>
      <c r="NH60" s="2"/>
      <c r="NI60" s="118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20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0"/>
      <c r="NC61" s="20"/>
      <c r="ND61" s="20"/>
      <c r="NE61" s="20"/>
      <c r="NF61" s="20"/>
      <c r="NG61" s="32"/>
      <c r="NH61" s="2"/>
      <c r="NI61" s="118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20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8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20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1" t="s">
        <v>32</v>
      </c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8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20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21"/>
      <c r="NJ64" s="122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3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5" t="s">
        <v>33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31"/>
      <c r="ES66" s="131"/>
      <c r="ET66" s="131"/>
      <c r="EU66" s="13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31"/>
      <c r="FG66" s="131"/>
      <c r="FH66" s="131"/>
      <c r="FI66" s="13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31"/>
      <c r="FU66" s="131"/>
      <c r="FV66" s="131"/>
      <c r="FW66" s="131"/>
      <c r="FX66" s="131"/>
      <c r="FY66" s="131"/>
      <c r="FZ66" s="131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8" t="s">
        <v>167</v>
      </c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20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2">
        <f>データ!DI6</f>
        <v>224261</v>
      </c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  <c r="DT67" s="132"/>
      <c r="DU67" s="132"/>
      <c r="DV67" s="132"/>
      <c r="DW67" s="132"/>
      <c r="DX67" s="132"/>
      <c r="DY67" s="132"/>
      <c r="DZ67" s="132"/>
      <c r="EA67" s="132"/>
      <c r="EB67" s="132"/>
      <c r="EC67" s="132"/>
      <c r="ED67" s="132"/>
      <c r="EE67" s="132"/>
      <c r="EF67" s="132"/>
      <c r="EG67" s="132"/>
      <c r="EH67" s="132"/>
      <c r="EI67" s="132"/>
      <c r="EJ67" s="132"/>
      <c r="EK67" s="132"/>
      <c r="EL67" s="132"/>
      <c r="EM67" s="132"/>
      <c r="EN67" s="132"/>
      <c r="EO67" s="132"/>
      <c r="EP67" s="132"/>
      <c r="EQ67" s="132"/>
      <c r="ER67" s="132"/>
      <c r="ES67" s="132"/>
      <c r="ET67" s="132"/>
      <c r="EU67" s="132"/>
      <c r="EV67" s="132"/>
      <c r="EW67" s="132"/>
      <c r="EX67" s="132"/>
      <c r="EY67" s="132"/>
      <c r="EZ67" s="132"/>
      <c r="FA67" s="132"/>
      <c r="FB67" s="132"/>
      <c r="FC67" s="132"/>
      <c r="FD67" s="132"/>
      <c r="FE67" s="132"/>
      <c r="FF67" s="132"/>
      <c r="FG67" s="132"/>
      <c r="FH67" s="132"/>
      <c r="FI67" s="132"/>
      <c r="FJ67" s="132"/>
      <c r="FK67" s="132"/>
      <c r="FL67" s="132"/>
      <c r="FM67" s="132"/>
      <c r="FN67" s="132"/>
      <c r="FO67" s="132"/>
      <c r="FP67" s="132"/>
      <c r="FQ67" s="132"/>
      <c r="FR67" s="132"/>
      <c r="FS67" s="132"/>
      <c r="FT67" s="132"/>
      <c r="FU67" s="132"/>
      <c r="FV67" s="132"/>
      <c r="FW67" s="132"/>
      <c r="FX67" s="132"/>
      <c r="FY67" s="132"/>
      <c r="FZ67" s="132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118"/>
      <c r="NJ67" s="119"/>
      <c r="NK67" s="119"/>
      <c r="NL67" s="119"/>
      <c r="NM67" s="119"/>
      <c r="NN67" s="119"/>
      <c r="NO67" s="119"/>
      <c r="NP67" s="119"/>
      <c r="NQ67" s="119"/>
      <c r="NR67" s="119"/>
      <c r="NS67" s="119"/>
      <c r="NT67" s="119"/>
      <c r="NU67" s="119"/>
      <c r="NV67" s="119"/>
      <c r="NW67" s="120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2"/>
      <c r="FX68" s="132"/>
      <c r="FY68" s="132"/>
      <c r="FZ68" s="132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118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20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2"/>
      <c r="CV69" s="132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2"/>
      <c r="FX69" s="132"/>
      <c r="FY69" s="132"/>
      <c r="FZ69" s="132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118"/>
      <c r="NJ69" s="119"/>
      <c r="NK69" s="119"/>
      <c r="NL69" s="119"/>
      <c r="NM69" s="119"/>
      <c r="NN69" s="119"/>
      <c r="NO69" s="119"/>
      <c r="NP69" s="119"/>
      <c r="NQ69" s="119"/>
      <c r="NR69" s="119"/>
      <c r="NS69" s="119"/>
      <c r="NT69" s="119"/>
      <c r="NU69" s="119"/>
      <c r="NV69" s="119"/>
      <c r="NW69" s="120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132"/>
      <c r="FD70" s="132"/>
      <c r="FE70" s="132"/>
      <c r="FF70" s="132"/>
      <c r="FG70" s="132"/>
      <c r="FH70" s="132"/>
      <c r="FI70" s="132"/>
      <c r="FJ70" s="132"/>
      <c r="FK70" s="132"/>
      <c r="FL70" s="132"/>
      <c r="FM70" s="132"/>
      <c r="FN70" s="132"/>
      <c r="FO70" s="132"/>
      <c r="FP70" s="132"/>
      <c r="FQ70" s="132"/>
      <c r="FR70" s="132"/>
      <c r="FS70" s="132"/>
      <c r="FT70" s="132"/>
      <c r="FU70" s="132"/>
      <c r="FV70" s="132"/>
      <c r="FW70" s="132"/>
      <c r="FX70" s="132"/>
      <c r="FY70" s="132"/>
      <c r="FZ70" s="132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118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20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8"/>
      <c r="NJ71" s="119"/>
      <c r="NK71" s="119"/>
      <c r="NL71" s="119"/>
      <c r="NM71" s="119"/>
      <c r="NN71" s="119"/>
      <c r="NO71" s="119"/>
      <c r="NP71" s="119"/>
      <c r="NQ71" s="119"/>
      <c r="NR71" s="119"/>
      <c r="NS71" s="119"/>
      <c r="NT71" s="119"/>
      <c r="NU71" s="119"/>
      <c r="NV71" s="119"/>
      <c r="NW71" s="120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1" t="s">
        <v>34</v>
      </c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  <c r="FY72" s="131"/>
      <c r="FZ72" s="131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8"/>
      <c r="NJ72" s="119"/>
      <c r="NK72" s="119"/>
      <c r="NL72" s="119"/>
      <c r="NM72" s="119"/>
      <c r="NN72" s="119"/>
      <c r="NO72" s="119"/>
      <c r="NP72" s="119"/>
      <c r="NQ72" s="119"/>
      <c r="NR72" s="119"/>
      <c r="NS72" s="119"/>
      <c r="NT72" s="119"/>
      <c r="NU72" s="119"/>
      <c r="NV72" s="119"/>
      <c r="NW72" s="120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  <c r="FY73" s="131"/>
      <c r="FZ73" s="131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8"/>
      <c r="NJ73" s="119"/>
      <c r="NK73" s="119"/>
      <c r="NL73" s="119"/>
      <c r="NM73" s="119"/>
      <c r="NN73" s="119"/>
      <c r="NO73" s="119"/>
      <c r="NP73" s="119"/>
      <c r="NQ73" s="119"/>
      <c r="NR73" s="119"/>
      <c r="NS73" s="119"/>
      <c r="NT73" s="119"/>
      <c r="NU73" s="119"/>
      <c r="NV73" s="119"/>
      <c r="NW73" s="120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  <c r="FY74" s="131"/>
      <c r="FZ74" s="131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8"/>
      <c r="NJ74" s="119"/>
      <c r="NK74" s="119"/>
      <c r="NL74" s="119"/>
      <c r="NM74" s="119"/>
      <c r="NN74" s="119"/>
      <c r="NO74" s="119"/>
      <c r="NP74" s="119"/>
      <c r="NQ74" s="119"/>
      <c r="NR74" s="119"/>
      <c r="NS74" s="119"/>
      <c r="NT74" s="119"/>
      <c r="NU74" s="119"/>
      <c r="NV74" s="119"/>
      <c r="NW74" s="120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8"/>
      <c r="NJ75" s="119"/>
      <c r="NK75" s="119"/>
      <c r="NL75" s="119"/>
      <c r="NM75" s="119"/>
      <c r="NN75" s="119"/>
      <c r="NO75" s="119"/>
      <c r="NP75" s="119"/>
      <c r="NQ75" s="119"/>
      <c r="NR75" s="119"/>
      <c r="NS75" s="119"/>
      <c r="NT75" s="119"/>
      <c r="NU75" s="119"/>
      <c r="NV75" s="119"/>
      <c r="NW75" s="120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4" t="str">
        <f>データ!$B$11</f>
        <v>H28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 t="str">
        <f>データ!$C$11</f>
        <v>H29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 t="str">
        <f>データ!$D$11</f>
        <v>H30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 t="str">
        <f>データ!$E$11</f>
        <v>R01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 t="str">
        <f>データ!$F$11</f>
        <v>R02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2">
        <f>データ!DJ6</f>
        <v>86000</v>
      </c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2"/>
      <c r="FX76" s="132"/>
      <c r="FY76" s="132"/>
      <c r="FZ76" s="132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4" t="str">
        <f>データ!$B$11</f>
        <v>H28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 t="str">
        <f>データ!$C$11</f>
        <v>H29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 t="str">
        <f>データ!$D$11</f>
        <v>H30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 t="str">
        <f>データ!$E$11</f>
        <v>R01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 t="str">
        <f>データ!$F$11</f>
        <v>R02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4" t="str">
        <f>データ!$B$11</f>
        <v>H28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 t="str">
        <f>データ!$C$11</f>
        <v>H29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 t="str">
        <f>データ!$D$11</f>
        <v>H30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 t="str">
        <f>データ!$E$11</f>
        <v>R01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 t="str">
        <f>データ!$F$11</f>
        <v>R02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4"/>
      <c r="NA76" s="4"/>
      <c r="NB76" s="4"/>
      <c r="NC76" s="4"/>
      <c r="ND76" s="4"/>
      <c r="NE76" s="4"/>
      <c r="NF76" s="37"/>
      <c r="NG76" s="22"/>
      <c r="NH76" s="2"/>
      <c r="NI76" s="118"/>
      <c r="NJ76" s="119"/>
      <c r="NK76" s="119"/>
      <c r="NL76" s="119"/>
      <c r="NM76" s="119"/>
      <c r="NN76" s="119"/>
      <c r="NO76" s="119"/>
      <c r="NP76" s="119"/>
      <c r="NQ76" s="119"/>
      <c r="NR76" s="119"/>
      <c r="NS76" s="119"/>
      <c r="NT76" s="119"/>
      <c r="NU76" s="119"/>
      <c r="NV76" s="119"/>
      <c r="NW76" s="120"/>
    </row>
    <row r="77" spans="1:387" ht="13.5" customHeight="1" x14ac:dyDescent="0.15">
      <c r="A77" s="2"/>
      <c r="B77" s="21"/>
      <c r="C77" s="4"/>
      <c r="D77" s="4"/>
      <c r="E77" s="4"/>
      <c r="F77" s="4"/>
      <c r="I77" s="126" t="s">
        <v>27</v>
      </c>
      <c r="J77" s="126"/>
      <c r="K77" s="126"/>
      <c r="L77" s="126"/>
      <c r="M77" s="126"/>
      <c r="N77" s="126"/>
      <c r="O77" s="126"/>
      <c r="P77" s="126"/>
      <c r="Q77" s="126"/>
      <c r="R77" s="133" t="str">
        <f>データ!CX7</f>
        <v xml:space="preserve"> </v>
      </c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 t="str">
        <f>データ!CY7</f>
        <v xml:space="preserve"> </v>
      </c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 t="str">
        <f>データ!CZ7</f>
        <v xml:space="preserve"> </v>
      </c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 t="str">
        <f>データ!DA7</f>
        <v xml:space="preserve"> </v>
      </c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 t="str">
        <f>データ!DB7</f>
        <v xml:space="preserve"> </v>
      </c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2"/>
      <c r="CV77" s="132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2"/>
      <c r="FX77" s="132"/>
      <c r="FY77" s="132"/>
      <c r="FZ77" s="132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6" t="s">
        <v>27</v>
      </c>
      <c r="GL77" s="126"/>
      <c r="GM77" s="126"/>
      <c r="GN77" s="126"/>
      <c r="GO77" s="126"/>
      <c r="GP77" s="126"/>
      <c r="GQ77" s="126"/>
      <c r="GR77" s="126"/>
      <c r="GS77" s="126"/>
      <c r="GT77" s="133" t="str">
        <f>データ!DK7</f>
        <v xml:space="preserve"> </v>
      </c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 t="str">
        <f>データ!DL7</f>
        <v xml:space="preserve"> </v>
      </c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 t="str">
        <f>データ!DM7</f>
        <v xml:space="preserve"> </v>
      </c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 t="str">
        <f>データ!DN7</f>
        <v xml:space="preserve"> </v>
      </c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 t="str">
        <f>データ!DO7</f>
        <v xml:space="preserve"> </v>
      </c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6" t="s">
        <v>27</v>
      </c>
      <c r="JZ77" s="126"/>
      <c r="KA77" s="126"/>
      <c r="KB77" s="126"/>
      <c r="KC77" s="126"/>
      <c r="KD77" s="126"/>
      <c r="KE77" s="126"/>
      <c r="KF77" s="126"/>
      <c r="KG77" s="126"/>
      <c r="KH77" s="125">
        <f>データ!DV7</f>
        <v>0</v>
      </c>
      <c r="KI77" s="125"/>
      <c r="KJ77" s="125"/>
      <c r="KK77" s="125"/>
      <c r="KL77" s="125"/>
      <c r="KM77" s="125"/>
      <c r="KN77" s="125"/>
      <c r="KO77" s="125"/>
      <c r="KP77" s="125"/>
      <c r="KQ77" s="125"/>
      <c r="KR77" s="125"/>
      <c r="KS77" s="125"/>
      <c r="KT77" s="125"/>
      <c r="KU77" s="125"/>
      <c r="KV77" s="125">
        <f>データ!DW7</f>
        <v>0</v>
      </c>
      <c r="KW77" s="125"/>
      <c r="KX77" s="125"/>
      <c r="KY77" s="125"/>
      <c r="KZ77" s="125"/>
      <c r="LA77" s="125"/>
      <c r="LB77" s="125"/>
      <c r="LC77" s="125"/>
      <c r="LD77" s="125"/>
      <c r="LE77" s="125"/>
      <c r="LF77" s="125"/>
      <c r="LG77" s="125"/>
      <c r="LH77" s="125"/>
      <c r="LI77" s="125"/>
      <c r="LJ77" s="125">
        <f>データ!DX7</f>
        <v>0</v>
      </c>
      <c r="LK77" s="125"/>
      <c r="LL77" s="125"/>
      <c r="LM77" s="125"/>
      <c r="LN77" s="125"/>
      <c r="LO77" s="125"/>
      <c r="LP77" s="125"/>
      <c r="LQ77" s="125"/>
      <c r="LR77" s="125"/>
      <c r="LS77" s="125"/>
      <c r="LT77" s="125"/>
      <c r="LU77" s="125"/>
      <c r="LV77" s="125"/>
      <c r="LW77" s="125"/>
      <c r="LX77" s="125">
        <f>データ!DY7</f>
        <v>0</v>
      </c>
      <c r="LY77" s="125"/>
      <c r="LZ77" s="125"/>
      <c r="MA77" s="125"/>
      <c r="MB77" s="125"/>
      <c r="MC77" s="125"/>
      <c r="MD77" s="125"/>
      <c r="ME77" s="125"/>
      <c r="MF77" s="125"/>
      <c r="MG77" s="125"/>
      <c r="MH77" s="125"/>
      <c r="MI77" s="125"/>
      <c r="MJ77" s="125"/>
      <c r="MK77" s="125"/>
      <c r="ML77" s="125">
        <f>データ!DZ7</f>
        <v>0</v>
      </c>
      <c r="MM77" s="125"/>
      <c r="MN77" s="125"/>
      <c r="MO77" s="125"/>
      <c r="MP77" s="125"/>
      <c r="MQ77" s="125"/>
      <c r="MR77" s="125"/>
      <c r="MS77" s="125"/>
      <c r="MT77" s="125"/>
      <c r="MU77" s="125"/>
      <c r="MV77" s="125"/>
      <c r="MW77" s="125"/>
      <c r="MX77" s="125"/>
      <c r="MY77" s="125"/>
      <c r="MZ77" s="4"/>
      <c r="NA77" s="4"/>
      <c r="NB77" s="4"/>
      <c r="NC77" s="4"/>
      <c r="ND77" s="4"/>
      <c r="NE77" s="4"/>
      <c r="NF77" s="37"/>
      <c r="NG77" s="22"/>
      <c r="NH77" s="2"/>
      <c r="NI77" s="118"/>
      <c r="NJ77" s="119"/>
      <c r="NK77" s="119"/>
      <c r="NL77" s="119"/>
      <c r="NM77" s="119"/>
      <c r="NN77" s="119"/>
      <c r="NO77" s="119"/>
      <c r="NP77" s="119"/>
      <c r="NQ77" s="119"/>
      <c r="NR77" s="119"/>
      <c r="NS77" s="119"/>
      <c r="NT77" s="119"/>
      <c r="NU77" s="119"/>
      <c r="NV77" s="119"/>
      <c r="NW77" s="120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26" t="s">
        <v>29</v>
      </c>
      <c r="J78" s="126"/>
      <c r="K78" s="126"/>
      <c r="L78" s="126"/>
      <c r="M78" s="126"/>
      <c r="N78" s="126"/>
      <c r="O78" s="126"/>
      <c r="P78" s="126"/>
      <c r="Q78" s="126"/>
      <c r="R78" s="133" t="str">
        <f>データ!DC7</f>
        <v xml:space="preserve"> </v>
      </c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 t="str">
        <f>データ!DD7</f>
        <v xml:space="preserve"> </v>
      </c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 t="str">
        <f>データ!DE7</f>
        <v xml:space="preserve"> </v>
      </c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 t="str">
        <f>データ!DF7</f>
        <v xml:space="preserve"> </v>
      </c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 t="str">
        <f>データ!DG7</f>
        <v xml:space="preserve"> </v>
      </c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6" t="s">
        <v>29</v>
      </c>
      <c r="GL78" s="126"/>
      <c r="GM78" s="126"/>
      <c r="GN78" s="126"/>
      <c r="GO78" s="126"/>
      <c r="GP78" s="126"/>
      <c r="GQ78" s="126"/>
      <c r="GR78" s="126"/>
      <c r="GS78" s="126"/>
      <c r="GT78" s="133" t="str">
        <f>データ!DP7</f>
        <v xml:space="preserve"> </v>
      </c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 t="str">
        <f>データ!DQ7</f>
        <v xml:space="preserve"> </v>
      </c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 t="str">
        <f>データ!DR7</f>
        <v xml:space="preserve"> </v>
      </c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 t="str">
        <f>データ!DS7</f>
        <v xml:space="preserve"> </v>
      </c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 t="str">
        <f>データ!DT7</f>
        <v xml:space="preserve"> </v>
      </c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6" t="s">
        <v>29</v>
      </c>
      <c r="JZ78" s="126"/>
      <c r="KA78" s="126"/>
      <c r="KB78" s="126"/>
      <c r="KC78" s="126"/>
      <c r="KD78" s="126"/>
      <c r="KE78" s="126"/>
      <c r="KF78" s="126"/>
      <c r="KG78" s="126"/>
      <c r="KH78" s="125">
        <f>データ!EA7</f>
        <v>36.200000000000003</v>
      </c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5"/>
      <c r="KV78" s="125">
        <f>データ!EB7</f>
        <v>21.1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5">
        <f>データ!EC7</f>
        <v>8.5</v>
      </c>
      <c r="LK78" s="125"/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>
        <f>データ!ED7</f>
        <v>0</v>
      </c>
      <c r="LY78" s="125"/>
      <c r="LZ78" s="125"/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>
        <f>データ!EE7</f>
        <v>0</v>
      </c>
      <c r="MM78" s="125"/>
      <c r="MN78" s="125"/>
      <c r="MO78" s="125"/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4"/>
      <c r="NA78" s="4"/>
      <c r="NB78" s="4"/>
      <c r="NC78" s="4"/>
      <c r="ND78" s="4"/>
      <c r="NE78" s="4"/>
      <c r="NF78" s="37"/>
      <c r="NG78" s="22"/>
      <c r="NH78" s="2"/>
      <c r="NI78" s="118"/>
      <c r="NJ78" s="119"/>
      <c r="NK78" s="119"/>
      <c r="NL78" s="119"/>
      <c r="NM78" s="119"/>
      <c r="NN78" s="119"/>
      <c r="NO78" s="119"/>
      <c r="NP78" s="119"/>
      <c r="NQ78" s="119"/>
      <c r="NR78" s="119"/>
      <c r="NS78" s="119"/>
      <c r="NT78" s="119"/>
      <c r="NU78" s="119"/>
      <c r="NV78" s="119"/>
      <c r="NW78" s="120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118"/>
      <c r="NJ79" s="119"/>
      <c r="NK79" s="119"/>
      <c r="NL79" s="119"/>
      <c r="NM79" s="119"/>
      <c r="NN79" s="119"/>
      <c r="NO79" s="119"/>
      <c r="NP79" s="119"/>
      <c r="NQ79" s="119"/>
      <c r="NR79" s="119"/>
      <c r="NS79" s="119"/>
      <c r="NT79" s="119"/>
      <c r="NU79" s="119"/>
      <c r="NV79" s="119"/>
      <c r="NW79" s="120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118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20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118"/>
      <c r="NJ81" s="119"/>
      <c r="NK81" s="119"/>
      <c r="NL81" s="119"/>
      <c r="NM81" s="119"/>
      <c r="NN81" s="119"/>
      <c r="NO81" s="119"/>
      <c r="NP81" s="119"/>
      <c r="NQ81" s="119"/>
      <c r="NR81" s="119"/>
      <c r="NS81" s="119"/>
      <c r="NT81" s="119"/>
      <c r="NU81" s="119"/>
      <c r="NV81" s="119"/>
      <c r="NW81" s="120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121"/>
      <c r="NJ82" s="122"/>
      <c r="NK82" s="122"/>
      <c r="NL82" s="122"/>
      <c r="NM82" s="122"/>
      <c r="NN82" s="122"/>
      <c r="NO82" s="122"/>
      <c r="NP82" s="122"/>
      <c r="NQ82" s="122"/>
      <c r="NR82" s="122"/>
      <c r="NS82" s="122"/>
      <c r="NT82" s="122"/>
      <c r="NU82" s="122"/>
      <c r="NV82" s="122"/>
      <c r="NW82" s="123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【86.6】</v>
      </c>
      <c r="C88" s="39" t="str">
        <f>データ!AT6</f>
        <v>【33.7】</v>
      </c>
      <c r="D88" s="39" t="str">
        <f>データ!BE6</f>
        <v>【1,475,862】</v>
      </c>
      <c r="E88" s="39" t="str">
        <f>データ!BP6</f>
        <v>【10.1】</v>
      </c>
      <c r="F88" s="39" t="str">
        <f>データ!CA6</f>
        <v>【170.8】</v>
      </c>
      <c r="G88" s="39" t="str">
        <f>データ!CL6</f>
        <v>【△121.1】</v>
      </c>
      <c r="H88" s="39" t="str">
        <f>データ!CW6</f>
        <v>【△29,447】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【107.3】</v>
      </c>
      <c r="N88" s="39" t="str">
        <f>データ!EF6</f>
        <v>【107.3】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VKbb9SY4KEedNiXZDEZqjbyYu5jrRxI5+4gQf1UoAdJt84u7AR82eNVCwr89d/kcC6XMelmiupLkkn4cuybbxg==" saltValue="yTEyMMHFJdHjX1v7lVlMfQ==" spinCount="100000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GK53:GS53"/>
    <mergeCell ref="GT53:HG53"/>
    <mergeCell ref="HH53:HU53"/>
    <mergeCell ref="HV53:II53"/>
    <mergeCell ref="IJ53:IW53"/>
    <mergeCell ref="IX53:JK53"/>
    <mergeCell ref="FJ52:FW52"/>
    <mergeCell ref="GT52:HG52"/>
    <mergeCell ref="HH52:HU52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35" t="s">
        <v>58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9" t="s">
        <v>63</v>
      </c>
      <c r="Z4" s="140"/>
      <c r="AA4" s="140"/>
      <c r="AB4" s="140"/>
      <c r="AC4" s="140"/>
      <c r="AD4" s="140"/>
      <c r="AE4" s="140"/>
      <c r="AF4" s="140"/>
      <c r="AG4" s="140"/>
      <c r="AH4" s="140"/>
      <c r="AI4" s="141"/>
      <c r="AJ4" s="134" t="s">
        <v>64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42" t="s">
        <v>65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9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1"/>
      <c r="BQ4" s="134" t="s">
        <v>67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42" t="s">
        <v>68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 t="s">
        <v>69</v>
      </c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9" t="s">
        <v>70</v>
      </c>
      <c r="CY4" s="140"/>
      <c r="CZ4" s="140"/>
      <c r="DA4" s="140"/>
      <c r="DB4" s="140"/>
      <c r="DC4" s="140"/>
      <c r="DD4" s="140"/>
      <c r="DE4" s="140"/>
      <c r="DF4" s="140"/>
      <c r="DG4" s="140"/>
      <c r="DH4" s="141"/>
      <c r="DI4" s="143" t="s">
        <v>71</v>
      </c>
      <c r="DJ4" s="143" t="s">
        <v>72</v>
      </c>
      <c r="DK4" s="134" t="s">
        <v>73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 t="s">
        <v>74</v>
      </c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101</v>
      </c>
      <c r="AK5" s="56" t="s">
        <v>102</v>
      </c>
      <c r="AL5" s="56" t="s">
        <v>103</v>
      </c>
      <c r="AM5" s="56" t="s">
        <v>104</v>
      </c>
      <c r="AN5" s="56" t="s">
        <v>105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106</v>
      </c>
      <c r="AV5" s="56" t="s">
        <v>107</v>
      </c>
      <c r="AW5" s="56" t="s">
        <v>108</v>
      </c>
      <c r="AX5" s="56" t="s">
        <v>109</v>
      </c>
      <c r="AY5" s="56" t="s">
        <v>110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111</v>
      </c>
      <c r="BG5" s="56" t="s">
        <v>112</v>
      </c>
      <c r="BH5" s="56" t="s">
        <v>108</v>
      </c>
      <c r="BI5" s="56" t="s">
        <v>113</v>
      </c>
      <c r="BJ5" s="56" t="s">
        <v>94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106</v>
      </c>
      <c r="BR5" s="56" t="s">
        <v>114</v>
      </c>
      <c r="BS5" s="56" t="s">
        <v>115</v>
      </c>
      <c r="BT5" s="56" t="s">
        <v>104</v>
      </c>
      <c r="BU5" s="56" t="s">
        <v>116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106</v>
      </c>
      <c r="CC5" s="56" t="s">
        <v>117</v>
      </c>
      <c r="CD5" s="56" t="s">
        <v>118</v>
      </c>
      <c r="CE5" s="56" t="s">
        <v>104</v>
      </c>
      <c r="CF5" s="56" t="s">
        <v>119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120</v>
      </c>
      <c r="CN5" s="56" t="s">
        <v>121</v>
      </c>
      <c r="CO5" s="56" t="s">
        <v>122</v>
      </c>
      <c r="CP5" s="56" t="s">
        <v>123</v>
      </c>
      <c r="CQ5" s="56" t="s">
        <v>119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106</v>
      </c>
      <c r="CY5" s="56" t="s">
        <v>124</v>
      </c>
      <c r="CZ5" s="56" t="s">
        <v>125</v>
      </c>
      <c r="DA5" s="56" t="s">
        <v>104</v>
      </c>
      <c r="DB5" s="56" t="s">
        <v>126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44"/>
      <c r="DJ5" s="144"/>
      <c r="DK5" s="56" t="s">
        <v>106</v>
      </c>
      <c r="DL5" s="56" t="s">
        <v>117</v>
      </c>
      <c r="DM5" s="56" t="s">
        <v>127</v>
      </c>
      <c r="DN5" s="56" t="s">
        <v>128</v>
      </c>
      <c r="DO5" s="56" t="s">
        <v>129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120</v>
      </c>
      <c r="DW5" s="56" t="s">
        <v>102</v>
      </c>
      <c r="DX5" s="56" t="s">
        <v>108</v>
      </c>
      <c r="DY5" s="56" t="s">
        <v>113</v>
      </c>
      <c r="DZ5" s="56" t="s">
        <v>130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131</v>
      </c>
      <c r="EH5" s="56" t="s">
        <v>132</v>
      </c>
      <c r="EI5" s="56" t="s">
        <v>133</v>
      </c>
      <c r="EJ5" s="56" t="s">
        <v>134</v>
      </c>
      <c r="EK5" s="56" t="s">
        <v>135</v>
      </c>
      <c r="EL5" s="56" t="s">
        <v>136</v>
      </c>
      <c r="EM5" s="56" t="s">
        <v>137</v>
      </c>
      <c r="EN5" s="56" t="s">
        <v>138</v>
      </c>
      <c r="EO5" s="56" t="s">
        <v>139</v>
      </c>
      <c r="EP5" s="56" t="s">
        <v>140</v>
      </c>
    </row>
    <row r="6" spans="1:146" s="66" customFormat="1" x14ac:dyDescent="0.15">
      <c r="A6" s="42" t="s">
        <v>141</v>
      </c>
      <c r="B6" s="57">
        <f>B8</f>
        <v>2020</v>
      </c>
      <c r="C6" s="57">
        <f t="shared" ref="C6:X6" si="2">C8</f>
        <v>52035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7</v>
      </c>
      <c r="H6" s="57" t="str">
        <f>SUBSTITUTE(H8,"　","")</f>
        <v>秋田県横手市</v>
      </c>
      <c r="I6" s="57" t="str">
        <f t="shared" si="2"/>
        <v>大雄ふるさとセンター1号館・3号館（ゆとりおん大雄）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Ａ２Ｂ２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2413</v>
      </c>
      <c r="R6" s="60">
        <f t="shared" si="2"/>
        <v>133</v>
      </c>
      <c r="S6" s="61">
        <f t="shared" si="2"/>
        <v>4682</v>
      </c>
      <c r="T6" s="62" t="str">
        <f t="shared" si="2"/>
        <v>無</v>
      </c>
      <c r="U6" s="58">
        <f t="shared" si="2"/>
        <v>0</v>
      </c>
      <c r="V6" s="62" t="str">
        <f t="shared" si="2"/>
        <v>無</v>
      </c>
      <c r="W6" s="63">
        <f t="shared" si="2"/>
        <v>81</v>
      </c>
      <c r="X6" s="62" t="str">
        <f t="shared" si="2"/>
        <v>有</v>
      </c>
      <c r="Y6" s="64">
        <f>IF(Y8="-",NA(),Y8)</f>
        <v>102.3</v>
      </c>
      <c r="Z6" s="64">
        <f t="shared" ref="Z6:AH6" si="3">IF(Z8="-",NA(),Z8)</f>
        <v>95.6</v>
      </c>
      <c r="AA6" s="64">
        <f t="shared" si="3"/>
        <v>102.8</v>
      </c>
      <c r="AB6" s="64">
        <f t="shared" si="3"/>
        <v>99.9</v>
      </c>
      <c r="AC6" s="64">
        <f t="shared" si="3"/>
        <v>99.9</v>
      </c>
      <c r="AD6" s="64">
        <f t="shared" si="3"/>
        <v>101.3</v>
      </c>
      <c r="AE6" s="64">
        <f t="shared" si="3"/>
        <v>98.1</v>
      </c>
      <c r="AF6" s="64">
        <f t="shared" si="3"/>
        <v>100.3</v>
      </c>
      <c r="AG6" s="64">
        <f t="shared" si="3"/>
        <v>100.9</v>
      </c>
      <c r="AH6" s="64">
        <f t="shared" si="3"/>
        <v>105.2</v>
      </c>
      <c r="AI6" s="64" t="str">
        <f>IF(AI8="-","【-】","【"&amp;SUBSTITUTE(TEXT(AI8,"#,##0.0"),"-","△")&amp;"】")</f>
        <v>【86.6】</v>
      </c>
      <c r="AJ6" s="64">
        <f>IF(AJ8="-",NA(),AJ8)</f>
        <v>26.5</v>
      </c>
      <c r="AK6" s="64">
        <f t="shared" ref="AK6:AS6" si="4">IF(AK8="-",NA(),AK8)</f>
        <v>27.2</v>
      </c>
      <c r="AL6" s="64">
        <f t="shared" si="4"/>
        <v>36.1</v>
      </c>
      <c r="AM6" s="64">
        <f t="shared" si="4"/>
        <v>39.799999999999997</v>
      </c>
      <c r="AN6" s="64">
        <f t="shared" si="4"/>
        <v>54.2</v>
      </c>
      <c r="AO6" s="64">
        <f t="shared" si="4"/>
        <v>25.1</v>
      </c>
      <c r="AP6" s="64">
        <f t="shared" si="4"/>
        <v>21.9</v>
      </c>
      <c r="AQ6" s="64">
        <f t="shared" si="4"/>
        <v>24.2</v>
      </c>
      <c r="AR6" s="64">
        <f t="shared" si="4"/>
        <v>30.1</v>
      </c>
      <c r="AS6" s="64">
        <f t="shared" si="4"/>
        <v>38.1</v>
      </c>
      <c r="AT6" s="64" t="str">
        <f>IF(AT8="-","【-】","【"&amp;SUBSTITUTE(TEXT(AT8,"#,##0.0"),"-","△")&amp;"】")</f>
        <v>【33.7】</v>
      </c>
      <c r="AU6" s="59">
        <f>IF(AU8="-",NA(),AU8)</f>
        <v>8937</v>
      </c>
      <c r="AV6" s="59">
        <f t="shared" ref="AV6:BD6" si="5">IF(AV8="-",NA(),AV8)</f>
        <v>11923</v>
      </c>
      <c r="AW6" s="59">
        <f t="shared" si="5"/>
        <v>14579</v>
      </c>
      <c r="AX6" s="59">
        <f t="shared" si="5"/>
        <v>18671</v>
      </c>
      <c r="AY6" s="59">
        <f t="shared" si="5"/>
        <v>60114</v>
      </c>
      <c r="AZ6" s="59">
        <f t="shared" si="5"/>
        <v>2406</v>
      </c>
      <c r="BA6" s="59">
        <f t="shared" si="5"/>
        <v>3121</v>
      </c>
      <c r="BB6" s="59">
        <f t="shared" si="5"/>
        <v>3438</v>
      </c>
      <c r="BC6" s="59">
        <f t="shared" si="5"/>
        <v>4380</v>
      </c>
      <c r="BD6" s="59">
        <f t="shared" si="5"/>
        <v>16253</v>
      </c>
      <c r="BE6" s="59" t="str">
        <f>IF(BE8="-","【-】","【"&amp;SUBSTITUTE(TEXT(BE8,"#,##0"),"-","△")&amp;"】")</f>
        <v>【1,475,862】</v>
      </c>
      <c r="BF6" s="64">
        <f>IF(BF8="-",NA(),BF8)</f>
        <v>3.5</v>
      </c>
      <c r="BG6" s="64">
        <f t="shared" ref="BG6:BO6" si="6">IF(BG8="-",NA(),BG8)</f>
        <v>4.5</v>
      </c>
      <c r="BH6" s="64">
        <f t="shared" si="6"/>
        <v>5.0999999999999996</v>
      </c>
      <c r="BI6" s="64">
        <f t="shared" si="6"/>
        <v>4.2</v>
      </c>
      <c r="BJ6" s="64">
        <f t="shared" si="6"/>
        <v>1.6</v>
      </c>
      <c r="BK6" s="64">
        <f t="shared" si="6"/>
        <v>14.5</v>
      </c>
      <c r="BL6" s="64">
        <f t="shared" si="6"/>
        <v>16.2</v>
      </c>
      <c r="BM6" s="64">
        <f t="shared" si="6"/>
        <v>14.2</v>
      </c>
      <c r="BN6" s="64">
        <f t="shared" si="6"/>
        <v>13.2</v>
      </c>
      <c r="BO6" s="64">
        <f t="shared" si="6"/>
        <v>5</v>
      </c>
      <c r="BP6" s="64" t="str">
        <f>IF(BP8="-","【-】","【"&amp;SUBSTITUTE(TEXT(BP8,"#,##0.0"),"-","△")&amp;"】")</f>
        <v>【10.1】</v>
      </c>
      <c r="BQ6" s="64">
        <f>IF(BQ8="-",NA(),BQ8)</f>
        <v>44.4</v>
      </c>
      <c r="BR6" s="64">
        <f t="shared" ref="BR6:BZ6" si="7">IF(BR8="-",NA(),BR8)</f>
        <v>52.3</v>
      </c>
      <c r="BS6" s="64">
        <f t="shared" si="7"/>
        <v>52.7</v>
      </c>
      <c r="BT6" s="64">
        <f t="shared" si="7"/>
        <v>51.8</v>
      </c>
      <c r="BU6" s="64">
        <f t="shared" si="7"/>
        <v>89.9</v>
      </c>
      <c r="BV6" s="64">
        <f t="shared" si="7"/>
        <v>36.6</v>
      </c>
      <c r="BW6" s="64">
        <f t="shared" si="7"/>
        <v>38.5</v>
      </c>
      <c r="BX6" s="64">
        <f t="shared" si="7"/>
        <v>39.1</v>
      </c>
      <c r="BY6" s="64">
        <f t="shared" si="7"/>
        <v>47.7</v>
      </c>
      <c r="BZ6" s="64">
        <f t="shared" si="7"/>
        <v>90.9</v>
      </c>
      <c r="CA6" s="64" t="str">
        <f>IF(CA8="-","【-】","【"&amp;SUBSTITUTE(TEXT(CA8,"#,##0.0"),"-","△")&amp;"】")</f>
        <v>【170.8】</v>
      </c>
      <c r="CB6" s="64">
        <f>IF(CB8="-",NA(),CB8)</f>
        <v>-30</v>
      </c>
      <c r="CC6" s="64">
        <f t="shared" ref="CC6:CK6" si="8">IF(CC8="-",NA(),CC8)</f>
        <v>-46.8</v>
      </c>
      <c r="CD6" s="64">
        <f t="shared" si="8"/>
        <v>-50.8</v>
      </c>
      <c r="CE6" s="64">
        <f t="shared" si="8"/>
        <v>-67.2</v>
      </c>
      <c r="CF6" s="64">
        <f t="shared" si="8"/>
        <v>-119.8</v>
      </c>
      <c r="CG6" s="64">
        <f t="shared" si="8"/>
        <v>-27.5</v>
      </c>
      <c r="CH6" s="64">
        <f t="shared" si="8"/>
        <v>-27.3</v>
      </c>
      <c r="CI6" s="64">
        <f t="shared" si="8"/>
        <v>-38.700000000000003</v>
      </c>
      <c r="CJ6" s="64">
        <f t="shared" si="8"/>
        <v>-51.3</v>
      </c>
      <c r="CK6" s="64">
        <f t="shared" si="8"/>
        <v>-106.5</v>
      </c>
      <c r="CL6" s="64" t="str">
        <f>IF(CL8="-","【-】","【"&amp;SUBSTITUTE(TEXT(CL8,"#,##0.0"),"-","△")&amp;"】")</f>
        <v>【△121.1】</v>
      </c>
      <c r="CM6" s="59">
        <f>IF(CM8="-",NA(),CM8)</f>
        <v>-23746</v>
      </c>
      <c r="CN6" s="59">
        <f t="shared" ref="CN6:CV6" si="9">IF(CN8="-",NA(),CN8)</f>
        <v>-30499</v>
      </c>
      <c r="CO6" s="59">
        <f t="shared" si="9"/>
        <v>-33229</v>
      </c>
      <c r="CP6" s="59">
        <f t="shared" si="9"/>
        <v>-38520</v>
      </c>
      <c r="CQ6" s="59">
        <f t="shared" si="9"/>
        <v>-47130</v>
      </c>
      <c r="CR6" s="59">
        <f t="shared" si="9"/>
        <v>3978</v>
      </c>
      <c r="CS6" s="59">
        <f t="shared" si="9"/>
        <v>1704</v>
      </c>
      <c r="CT6" s="59">
        <f t="shared" si="9"/>
        <v>-202</v>
      </c>
      <c r="CU6" s="59">
        <f t="shared" si="9"/>
        <v>-9940</v>
      </c>
      <c r="CV6" s="59">
        <f t="shared" si="9"/>
        <v>-40673</v>
      </c>
      <c r="CW6" s="59" t="str">
        <f>IF(CW8="-","【-】","【"&amp;SUBSTITUTE(TEXT(CW8,"#,##0"),"-","△")&amp;"】")</f>
        <v>【△29,447】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142</v>
      </c>
      <c r="DI6" s="60">
        <f t="shared" ref="DI6:DJ6" si="10">DI8</f>
        <v>224261</v>
      </c>
      <c r="DJ6" s="60">
        <f t="shared" si="10"/>
        <v>86000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143</v>
      </c>
      <c r="DV6" s="64">
        <f>IF(DV8="-",NA(),DV8)</f>
        <v>0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36.200000000000003</v>
      </c>
      <c r="EB6" s="64">
        <f t="shared" si="11"/>
        <v>21.1</v>
      </c>
      <c r="EC6" s="64">
        <f t="shared" si="11"/>
        <v>8.5</v>
      </c>
      <c r="ED6" s="64">
        <f t="shared" si="11"/>
        <v>0</v>
      </c>
      <c r="EE6" s="64">
        <f t="shared" si="11"/>
        <v>0</v>
      </c>
      <c r="EF6" s="64" t="str">
        <f>IF(EF8="-","【-】","【"&amp;SUBSTITUTE(TEXT(EF8,"#,##0.0"),"-","△")&amp;"】")</f>
        <v>【107.3】</v>
      </c>
      <c r="EG6" s="65">
        <f>IF(EG8="-",NA(),EG8)</f>
        <v>8.0000000000000004E-4</v>
      </c>
      <c r="EH6" s="65">
        <f t="shared" ref="EH6:EP6" si="12">IF(EH8="-",NA(),EH8)</f>
        <v>1E-3</v>
      </c>
      <c r="EI6" s="65">
        <f t="shared" si="12"/>
        <v>6.9999999999999999E-4</v>
      </c>
      <c r="EJ6" s="65">
        <f t="shared" si="12"/>
        <v>5.9999999999999995E-4</v>
      </c>
      <c r="EK6" s="65">
        <f t="shared" si="12"/>
        <v>2.9999999999999997E-4</v>
      </c>
      <c r="EL6" s="65">
        <f t="shared" si="12"/>
        <v>0.1149</v>
      </c>
      <c r="EM6" s="65">
        <f t="shared" si="12"/>
        <v>0.11459999999999999</v>
      </c>
      <c r="EN6" s="65">
        <f t="shared" si="12"/>
        <v>7.7200000000000005E-2</v>
      </c>
      <c r="EO6" s="65">
        <f t="shared" si="12"/>
        <v>0.10050000000000001</v>
      </c>
      <c r="EP6" s="65">
        <f t="shared" si="12"/>
        <v>9.4899999999999998E-2</v>
      </c>
    </row>
    <row r="7" spans="1:146" s="66" customFormat="1" x14ac:dyDescent="0.15">
      <c r="A7" s="42" t="s">
        <v>144</v>
      </c>
      <c r="B7" s="57">
        <f t="shared" ref="B7:X7" si="13">B8</f>
        <v>2020</v>
      </c>
      <c r="C7" s="57">
        <f t="shared" si="13"/>
        <v>52035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7</v>
      </c>
      <c r="H7" s="57" t="str">
        <f t="shared" si="13"/>
        <v>秋田県　横手市</v>
      </c>
      <c r="I7" s="57" t="str">
        <f t="shared" si="13"/>
        <v>大雄ふるさとセンター1号館・3号館（ゆとりおん大雄）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Ａ２Ｂ２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2413</v>
      </c>
      <c r="R7" s="60">
        <f t="shared" si="13"/>
        <v>133</v>
      </c>
      <c r="S7" s="61">
        <f t="shared" si="13"/>
        <v>4682</v>
      </c>
      <c r="T7" s="62" t="str">
        <f t="shared" si="13"/>
        <v>無</v>
      </c>
      <c r="U7" s="58">
        <f t="shared" si="13"/>
        <v>0</v>
      </c>
      <c r="V7" s="62" t="str">
        <f t="shared" si="13"/>
        <v>無</v>
      </c>
      <c r="W7" s="63">
        <f t="shared" si="13"/>
        <v>81</v>
      </c>
      <c r="X7" s="62" t="str">
        <f t="shared" si="13"/>
        <v>有</v>
      </c>
      <c r="Y7" s="64">
        <f>Y8</f>
        <v>102.3</v>
      </c>
      <c r="Z7" s="64">
        <f t="shared" ref="Z7:AH7" si="14">Z8</f>
        <v>95.6</v>
      </c>
      <c r="AA7" s="64">
        <f t="shared" si="14"/>
        <v>102.8</v>
      </c>
      <c r="AB7" s="64">
        <f t="shared" si="14"/>
        <v>99.9</v>
      </c>
      <c r="AC7" s="64">
        <f t="shared" si="14"/>
        <v>99.9</v>
      </c>
      <c r="AD7" s="64">
        <f t="shared" si="14"/>
        <v>101.3</v>
      </c>
      <c r="AE7" s="64">
        <f t="shared" si="14"/>
        <v>98.1</v>
      </c>
      <c r="AF7" s="64">
        <f t="shared" si="14"/>
        <v>100.3</v>
      </c>
      <c r="AG7" s="64">
        <f t="shared" si="14"/>
        <v>100.9</v>
      </c>
      <c r="AH7" s="64">
        <f t="shared" si="14"/>
        <v>105.2</v>
      </c>
      <c r="AI7" s="64"/>
      <c r="AJ7" s="64">
        <f>AJ8</f>
        <v>26.5</v>
      </c>
      <c r="AK7" s="64">
        <f t="shared" ref="AK7:AS7" si="15">AK8</f>
        <v>27.2</v>
      </c>
      <c r="AL7" s="64">
        <f t="shared" si="15"/>
        <v>36.1</v>
      </c>
      <c r="AM7" s="64">
        <f t="shared" si="15"/>
        <v>39.799999999999997</v>
      </c>
      <c r="AN7" s="64">
        <f t="shared" si="15"/>
        <v>54.2</v>
      </c>
      <c r="AO7" s="64">
        <f t="shared" si="15"/>
        <v>25.1</v>
      </c>
      <c r="AP7" s="64">
        <f t="shared" si="15"/>
        <v>21.9</v>
      </c>
      <c r="AQ7" s="64">
        <f t="shared" si="15"/>
        <v>24.2</v>
      </c>
      <c r="AR7" s="64">
        <f t="shared" si="15"/>
        <v>30.1</v>
      </c>
      <c r="AS7" s="64">
        <f t="shared" si="15"/>
        <v>38.1</v>
      </c>
      <c r="AT7" s="64"/>
      <c r="AU7" s="59">
        <f>AU8</f>
        <v>8937</v>
      </c>
      <c r="AV7" s="59">
        <f t="shared" ref="AV7:BD7" si="16">AV8</f>
        <v>11923</v>
      </c>
      <c r="AW7" s="59">
        <f t="shared" si="16"/>
        <v>14579</v>
      </c>
      <c r="AX7" s="59">
        <f t="shared" si="16"/>
        <v>18671</v>
      </c>
      <c r="AY7" s="59">
        <f t="shared" si="16"/>
        <v>60114</v>
      </c>
      <c r="AZ7" s="59">
        <f t="shared" si="16"/>
        <v>2406</v>
      </c>
      <c r="BA7" s="59">
        <f t="shared" si="16"/>
        <v>3121</v>
      </c>
      <c r="BB7" s="59">
        <f t="shared" si="16"/>
        <v>3438</v>
      </c>
      <c r="BC7" s="59">
        <f t="shared" si="16"/>
        <v>4380</v>
      </c>
      <c r="BD7" s="59">
        <f t="shared" si="16"/>
        <v>16253</v>
      </c>
      <c r="BE7" s="59"/>
      <c r="BF7" s="64">
        <f>BF8</f>
        <v>3.5</v>
      </c>
      <c r="BG7" s="64">
        <f t="shared" ref="BG7:BO7" si="17">BG8</f>
        <v>4.5</v>
      </c>
      <c r="BH7" s="64">
        <f t="shared" si="17"/>
        <v>5.0999999999999996</v>
      </c>
      <c r="BI7" s="64">
        <f t="shared" si="17"/>
        <v>4.2</v>
      </c>
      <c r="BJ7" s="64">
        <f t="shared" si="17"/>
        <v>1.6</v>
      </c>
      <c r="BK7" s="64">
        <f t="shared" si="17"/>
        <v>14.5</v>
      </c>
      <c r="BL7" s="64">
        <f t="shared" si="17"/>
        <v>16.2</v>
      </c>
      <c r="BM7" s="64">
        <f t="shared" si="17"/>
        <v>14.2</v>
      </c>
      <c r="BN7" s="64">
        <f t="shared" si="17"/>
        <v>13.2</v>
      </c>
      <c r="BO7" s="64">
        <f t="shared" si="17"/>
        <v>5</v>
      </c>
      <c r="BP7" s="64"/>
      <c r="BQ7" s="64">
        <f>BQ8</f>
        <v>44.4</v>
      </c>
      <c r="BR7" s="64">
        <f t="shared" ref="BR7:BZ7" si="18">BR8</f>
        <v>52.3</v>
      </c>
      <c r="BS7" s="64">
        <f t="shared" si="18"/>
        <v>52.7</v>
      </c>
      <c r="BT7" s="64">
        <f t="shared" si="18"/>
        <v>51.8</v>
      </c>
      <c r="BU7" s="64">
        <f t="shared" si="18"/>
        <v>89.9</v>
      </c>
      <c r="BV7" s="64">
        <f t="shared" si="18"/>
        <v>36.6</v>
      </c>
      <c r="BW7" s="64">
        <f t="shared" si="18"/>
        <v>38.5</v>
      </c>
      <c r="BX7" s="64">
        <f t="shared" si="18"/>
        <v>39.1</v>
      </c>
      <c r="BY7" s="64">
        <f t="shared" si="18"/>
        <v>47.7</v>
      </c>
      <c r="BZ7" s="64">
        <f t="shared" si="18"/>
        <v>90.9</v>
      </c>
      <c r="CA7" s="64"/>
      <c r="CB7" s="64">
        <f>CB8</f>
        <v>-30</v>
      </c>
      <c r="CC7" s="64">
        <f t="shared" ref="CC7:CK7" si="19">CC8</f>
        <v>-46.8</v>
      </c>
      <c r="CD7" s="64">
        <f t="shared" si="19"/>
        <v>-50.8</v>
      </c>
      <c r="CE7" s="64">
        <f t="shared" si="19"/>
        <v>-67.2</v>
      </c>
      <c r="CF7" s="64">
        <f t="shared" si="19"/>
        <v>-119.8</v>
      </c>
      <c r="CG7" s="64">
        <f t="shared" si="19"/>
        <v>-27.5</v>
      </c>
      <c r="CH7" s="64">
        <f t="shared" si="19"/>
        <v>-27.3</v>
      </c>
      <c r="CI7" s="64">
        <f t="shared" si="19"/>
        <v>-38.700000000000003</v>
      </c>
      <c r="CJ7" s="64">
        <f t="shared" si="19"/>
        <v>-51.3</v>
      </c>
      <c r="CK7" s="64">
        <f t="shared" si="19"/>
        <v>-106.5</v>
      </c>
      <c r="CL7" s="64"/>
      <c r="CM7" s="59">
        <f>CM8</f>
        <v>-23746</v>
      </c>
      <c r="CN7" s="59">
        <f t="shared" ref="CN7:CV7" si="20">CN8</f>
        <v>-30499</v>
      </c>
      <c r="CO7" s="59">
        <f t="shared" si="20"/>
        <v>-33229</v>
      </c>
      <c r="CP7" s="59">
        <f t="shared" si="20"/>
        <v>-38520</v>
      </c>
      <c r="CQ7" s="59">
        <f t="shared" si="20"/>
        <v>-47130</v>
      </c>
      <c r="CR7" s="59">
        <f t="shared" si="20"/>
        <v>3978</v>
      </c>
      <c r="CS7" s="59">
        <f t="shared" si="20"/>
        <v>1704</v>
      </c>
      <c r="CT7" s="59">
        <f t="shared" si="20"/>
        <v>-202</v>
      </c>
      <c r="CU7" s="59">
        <f t="shared" si="20"/>
        <v>-9940</v>
      </c>
      <c r="CV7" s="59">
        <f t="shared" si="20"/>
        <v>-40673</v>
      </c>
      <c r="CW7" s="59"/>
      <c r="CX7" s="64" t="s">
        <v>145</v>
      </c>
      <c r="CY7" s="64" t="s">
        <v>145</v>
      </c>
      <c r="CZ7" s="64" t="s">
        <v>145</v>
      </c>
      <c r="DA7" s="64" t="s">
        <v>145</v>
      </c>
      <c r="DB7" s="64" t="s">
        <v>145</v>
      </c>
      <c r="DC7" s="64" t="s">
        <v>145</v>
      </c>
      <c r="DD7" s="64" t="s">
        <v>145</v>
      </c>
      <c r="DE7" s="64" t="s">
        <v>145</v>
      </c>
      <c r="DF7" s="64" t="s">
        <v>145</v>
      </c>
      <c r="DG7" s="64" t="s">
        <v>146</v>
      </c>
      <c r="DH7" s="64"/>
      <c r="DI7" s="60">
        <f>DI8</f>
        <v>224261</v>
      </c>
      <c r="DJ7" s="60">
        <f>DJ8</f>
        <v>86000</v>
      </c>
      <c r="DK7" s="64" t="s">
        <v>145</v>
      </c>
      <c r="DL7" s="64" t="s">
        <v>145</v>
      </c>
      <c r="DM7" s="64" t="s">
        <v>145</v>
      </c>
      <c r="DN7" s="64" t="s">
        <v>145</v>
      </c>
      <c r="DO7" s="64" t="s">
        <v>145</v>
      </c>
      <c r="DP7" s="64" t="s">
        <v>145</v>
      </c>
      <c r="DQ7" s="64" t="s">
        <v>145</v>
      </c>
      <c r="DR7" s="64" t="s">
        <v>145</v>
      </c>
      <c r="DS7" s="64" t="s">
        <v>145</v>
      </c>
      <c r="DT7" s="64" t="s">
        <v>147</v>
      </c>
      <c r="DU7" s="64"/>
      <c r="DV7" s="64">
        <f>DV8</f>
        <v>0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36.200000000000003</v>
      </c>
      <c r="EB7" s="64">
        <f t="shared" si="21"/>
        <v>21.1</v>
      </c>
      <c r="EC7" s="64">
        <f t="shared" si="21"/>
        <v>8.5</v>
      </c>
      <c r="ED7" s="64">
        <f t="shared" si="21"/>
        <v>0</v>
      </c>
      <c r="EE7" s="64">
        <f t="shared" si="21"/>
        <v>0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2020</v>
      </c>
      <c r="C8" s="67">
        <v>52035</v>
      </c>
      <c r="D8" s="67">
        <v>47</v>
      </c>
      <c r="E8" s="67">
        <v>11</v>
      </c>
      <c r="F8" s="67">
        <v>1</v>
      </c>
      <c r="G8" s="67">
        <v>7</v>
      </c>
      <c r="H8" s="67" t="s">
        <v>148</v>
      </c>
      <c r="I8" s="67" t="s">
        <v>149</v>
      </c>
      <c r="J8" s="67" t="s">
        <v>150</v>
      </c>
      <c r="K8" s="67" t="s">
        <v>151</v>
      </c>
      <c r="L8" s="67" t="s">
        <v>152</v>
      </c>
      <c r="M8" s="67" t="s">
        <v>153</v>
      </c>
      <c r="N8" s="67" t="s">
        <v>154</v>
      </c>
      <c r="O8" s="68" t="s">
        <v>155</v>
      </c>
      <c r="P8" s="68" t="s">
        <v>155</v>
      </c>
      <c r="Q8" s="69">
        <v>2413</v>
      </c>
      <c r="R8" s="69">
        <v>133</v>
      </c>
      <c r="S8" s="70">
        <v>4682</v>
      </c>
      <c r="T8" s="71" t="s">
        <v>156</v>
      </c>
      <c r="U8" s="68">
        <v>0</v>
      </c>
      <c r="V8" s="71" t="s">
        <v>156</v>
      </c>
      <c r="W8" s="72">
        <v>81</v>
      </c>
      <c r="X8" s="71" t="s">
        <v>157</v>
      </c>
      <c r="Y8" s="73">
        <v>102.3</v>
      </c>
      <c r="Z8" s="73">
        <v>95.6</v>
      </c>
      <c r="AA8" s="73">
        <v>102.8</v>
      </c>
      <c r="AB8" s="73">
        <v>99.9</v>
      </c>
      <c r="AC8" s="73">
        <v>99.9</v>
      </c>
      <c r="AD8" s="73">
        <v>101.3</v>
      </c>
      <c r="AE8" s="73">
        <v>98.1</v>
      </c>
      <c r="AF8" s="73">
        <v>100.3</v>
      </c>
      <c r="AG8" s="73">
        <v>100.9</v>
      </c>
      <c r="AH8" s="73">
        <v>105.2</v>
      </c>
      <c r="AI8" s="73">
        <v>86.6</v>
      </c>
      <c r="AJ8" s="73">
        <v>26.5</v>
      </c>
      <c r="AK8" s="73">
        <v>27.2</v>
      </c>
      <c r="AL8" s="73">
        <v>36.1</v>
      </c>
      <c r="AM8" s="73">
        <v>39.799999999999997</v>
      </c>
      <c r="AN8" s="73">
        <v>54.2</v>
      </c>
      <c r="AO8" s="73">
        <v>25.1</v>
      </c>
      <c r="AP8" s="73">
        <v>21.9</v>
      </c>
      <c r="AQ8" s="73">
        <v>24.2</v>
      </c>
      <c r="AR8" s="73">
        <v>30.1</v>
      </c>
      <c r="AS8" s="73">
        <v>38.1</v>
      </c>
      <c r="AT8" s="73">
        <v>33.700000000000003</v>
      </c>
      <c r="AU8" s="74">
        <v>8937</v>
      </c>
      <c r="AV8" s="74">
        <v>11923</v>
      </c>
      <c r="AW8" s="74">
        <v>14579</v>
      </c>
      <c r="AX8" s="74">
        <v>18671</v>
      </c>
      <c r="AY8" s="74">
        <v>60114</v>
      </c>
      <c r="AZ8" s="74">
        <v>2406</v>
      </c>
      <c r="BA8" s="74">
        <v>3121</v>
      </c>
      <c r="BB8" s="74">
        <v>3438</v>
      </c>
      <c r="BC8" s="74">
        <v>4380</v>
      </c>
      <c r="BD8" s="74">
        <v>16253</v>
      </c>
      <c r="BE8" s="74">
        <v>1475862</v>
      </c>
      <c r="BF8" s="73">
        <v>3.5</v>
      </c>
      <c r="BG8" s="73">
        <v>4.5</v>
      </c>
      <c r="BH8" s="73">
        <v>5.0999999999999996</v>
      </c>
      <c r="BI8" s="73">
        <v>4.2</v>
      </c>
      <c r="BJ8" s="73">
        <v>1.6</v>
      </c>
      <c r="BK8" s="73">
        <v>14.5</v>
      </c>
      <c r="BL8" s="73">
        <v>16.2</v>
      </c>
      <c r="BM8" s="73">
        <v>14.2</v>
      </c>
      <c r="BN8" s="73">
        <v>13.2</v>
      </c>
      <c r="BO8" s="73">
        <v>5</v>
      </c>
      <c r="BP8" s="73">
        <v>10.1</v>
      </c>
      <c r="BQ8" s="73">
        <v>44.4</v>
      </c>
      <c r="BR8" s="73">
        <v>52.3</v>
      </c>
      <c r="BS8" s="73">
        <v>52.7</v>
      </c>
      <c r="BT8" s="73">
        <v>51.8</v>
      </c>
      <c r="BU8" s="73">
        <v>89.9</v>
      </c>
      <c r="BV8" s="73">
        <v>36.6</v>
      </c>
      <c r="BW8" s="73">
        <v>38.5</v>
      </c>
      <c r="BX8" s="73">
        <v>39.1</v>
      </c>
      <c r="BY8" s="73">
        <v>47.7</v>
      </c>
      <c r="BZ8" s="73">
        <v>90.9</v>
      </c>
      <c r="CA8" s="73">
        <v>170.8</v>
      </c>
      <c r="CB8" s="73">
        <v>-30</v>
      </c>
      <c r="CC8" s="73">
        <v>-46.8</v>
      </c>
      <c r="CD8" s="73">
        <v>-50.8</v>
      </c>
      <c r="CE8" s="75">
        <v>-67.2</v>
      </c>
      <c r="CF8" s="75">
        <v>-119.8</v>
      </c>
      <c r="CG8" s="73">
        <v>-27.5</v>
      </c>
      <c r="CH8" s="73">
        <v>-27.3</v>
      </c>
      <c r="CI8" s="73">
        <v>-38.700000000000003</v>
      </c>
      <c r="CJ8" s="73">
        <v>-51.3</v>
      </c>
      <c r="CK8" s="73">
        <v>-106.5</v>
      </c>
      <c r="CL8" s="73">
        <v>-121.1</v>
      </c>
      <c r="CM8" s="74">
        <v>-23746</v>
      </c>
      <c r="CN8" s="74">
        <v>-30499</v>
      </c>
      <c r="CO8" s="74">
        <v>-33229</v>
      </c>
      <c r="CP8" s="74">
        <v>-38520</v>
      </c>
      <c r="CQ8" s="74">
        <v>-47130</v>
      </c>
      <c r="CR8" s="74">
        <v>3978</v>
      </c>
      <c r="CS8" s="74">
        <v>1704</v>
      </c>
      <c r="CT8" s="74">
        <v>-202</v>
      </c>
      <c r="CU8" s="74">
        <v>-9940</v>
      </c>
      <c r="CV8" s="74">
        <v>-40673</v>
      </c>
      <c r="CW8" s="74">
        <v>-29447</v>
      </c>
      <c r="CX8" s="73" t="s">
        <v>158</v>
      </c>
      <c r="CY8" s="73" t="s">
        <v>158</v>
      </c>
      <c r="CZ8" s="73" t="s">
        <v>158</v>
      </c>
      <c r="DA8" s="73" t="s">
        <v>158</v>
      </c>
      <c r="DB8" s="73" t="s">
        <v>158</v>
      </c>
      <c r="DC8" s="73" t="s">
        <v>158</v>
      </c>
      <c r="DD8" s="73" t="s">
        <v>158</v>
      </c>
      <c r="DE8" s="73" t="s">
        <v>158</v>
      </c>
      <c r="DF8" s="73" t="s">
        <v>158</v>
      </c>
      <c r="DG8" s="73" t="s">
        <v>158</v>
      </c>
      <c r="DH8" s="73" t="s">
        <v>158</v>
      </c>
      <c r="DI8" s="69">
        <v>224261</v>
      </c>
      <c r="DJ8" s="69">
        <v>86000</v>
      </c>
      <c r="DK8" s="73" t="s">
        <v>158</v>
      </c>
      <c r="DL8" s="73" t="s">
        <v>158</v>
      </c>
      <c r="DM8" s="73" t="s">
        <v>158</v>
      </c>
      <c r="DN8" s="73" t="s">
        <v>158</v>
      </c>
      <c r="DO8" s="73" t="s">
        <v>158</v>
      </c>
      <c r="DP8" s="73" t="s">
        <v>158</v>
      </c>
      <c r="DQ8" s="73" t="s">
        <v>158</v>
      </c>
      <c r="DR8" s="73" t="s">
        <v>158</v>
      </c>
      <c r="DS8" s="73" t="s">
        <v>158</v>
      </c>
      <c r="DT8" s="73" t="s">
        <v>158</v>
      </c>
      <c r="DU8" s="73" t="s">
        <v>158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36.200000000000003</v>
      </c>
      <c r="EB8" s="73">
        <v>21.1</v>
      </c>
      <c r="EC8" s="73">
        <v>8.5</v>
      </c>
      <c r="ED8" s="73">
        <v>0</v>
      </c>
      <c r="EE8" s="73">
        <v>0</v>
      </c>
      <c r="EF8" s="73">
        <v>107.3</v>
      </c>
      <c r="EG8" s="71">
        <v>8.0000000000000004E-4</v>
      </c>
      <c r="EH8" s="76">
        <v>1E-3</v>
      </c>
      <c r="EI8" s="76">
        <v>6.9999999999999999E-4</v>
      </c>
      <c r="EJ8" s="76">
        <v>5.9999999999999995E-4</v>
      </c>
      <c r="EK8" s="76">
        <v>2.9999999999999997E-4</v>
      </c>
      <c r="EL8" s="76">
        <v>0.1149</v>
      </c>
      <c r="EM8" s="76">
        <v>0.11459999999999999</v>
      </c>
      <c r="EN8" s="76">
        <v>7.7200000000000005E-2</v>
      </c>
      <c r="EO8" s="76">
        <v>0.10050000000000001</v>
      </c>
      <c r="EP8" s="76">
        <v>9.4899999999999998E-2</v>
      </c>
    </row>
    <row r="9" spans="1:146" x14ac:dyDescent="0.15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15">
      <c r="A10" s="81"/>
      <c r="B10" s="81" t="s">
        <v>159</v>
      </c>
      <c r="C10" s="81" t="s">
        <v>160</v>
      </c>
      <c r="D10" s="81" t="s">
        <v>161</v>
      </c>
      <c r="E10" s="81" t="s">
        <v>162</v>
      </c>
      <c r="F10" s="81" t="s">
        <v>163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15">
      <c r="A11" s="81" t="s">
        <v>52</v>
      </c>
      <c r="B11" s="82" t="str">
        <f>IF(VALUE($B$6)=0,"",IF(VALUE($B$6)&gt;2022,"R"&amp;TEXT(VALUE($B$6)-2022,"00"),"H"&amp;VALUE($B$6)-1992))</f>
        <v>H28</v>
      </c>
      <c r="C11" s="82" t="str">
        <f>IF(VALUE($B$6)=0,"",IF(VALUE($B$6)&gt;2021,"R"&amp;TEXT(VALUE($B$6)-2021,"00"),"H"&amp;VALUE($B$6)-1991))</f>
        <v>H29</v>
      </c>
      <c r="D11" s="82" t="str">
        <f>IF(VALUE($B$6)=0,"",IF(VALUE($B$6)&gt;2020,"R"&amp;TEXT(VALUE($B$6)-2020,"00"),"H"&amp;VALUE($B$6)-1990))</f>
        <v>H30</v>
      </c>
      <c r="E11" s="82" t="str">
        <f>IF(VALUE($B$6)=0,"",IF(VALUE($B$6)&gt;2019,"R"&amp;TEXT(VALUE($B$6)-2019,"00"),"H"&amp;VALUE($B$6)-1989))</f>
        <v>R01</v>
      </c>
      <c r="F11" s="82" t="str">
        <f>IF(VALUE($B$6)=0,"",IF(VALUE($B$6)&gt;2018,"R"&amp;TEXT(VALUE($B$6)-2018,"00"),"H"&amp;VALUE($B$6)-1988))</f>
        <v>R02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15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15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15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15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15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15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15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15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15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糸井 豪</cp:lastModifiedBy>
  <cp:lastPrinted>2022-01-13T00:53:41Z</cp:lastPrinted>
  <dcterms:created xsi:type="dcterms:W3CDTF">2021-12-16T06:42:49Z</dcterms:created>
  <dcterms:modified xsi:type="dcterms:W3CDTF">2022-01-13T00:53:43Z</dcterms:modified>
  <cp:category/>
</cp:coreProperties>
</file>