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商工労働_経営改革室共通\温泉特会決算状況調査\H31関連調査\経営比較分析\200122〆切_経営比較分析表（平成３０年度決算）の分析等について（依頼）\【経営比較分析表】\"/>
    </mc:Choice>
  </mc:AlternateContent>
  <workbookProtection workbookAlgorithmName="SHA-512" workbookHashValue="JlYVCzEhIIR/Z6E1OMETHFyJgTzqAJEAMa1anLzrjwtamk3zFvnKVaZOW+9nIeMEMPQovAO/KfgzB/WEnhir8w==" workbookSaltValue="CeyFOXqcV2NnL/VFtxRIPg==" workbookSpinCount="100000" lockStructure="1"/>
  <bookViews>
    <workbookView xWindow="0" yWindow="0" windowWidth="14370" windowHeight="11460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IX76" i="4"/>
  <c r="ML52" i="4"/>
  <c r="BV76" i="4"/>
  <c r="FJ52" i="4"/>
  <c r="IX30" i="4"/>
  <c r="BV52" i="4"/>
  <c r="BV30" i="4"/>
  <c r="ML76" i="4"/>
  <c r="FJ30" i="4"/>
  <c r="C11" i="5"/>
  <c r="D11" i="5"/>
  <c r="E11" i="5"/>
  <c r="B11" i="5"/>
  <c r="EH52" i="4" l="1"/>
  <c r="LJ76" i="4"/>
  <c r="AT52" i="4"/>
  <c r="EH30" i="4"/>
  <c r="HV76" i="4"/>
  <c r="LJ52" i="4"/>
  <c r="AT30" i="4"/>
  <c r="HV52" i="4"/>
  <c r="AT76" i="4"/>
  <c r="HV30" i="4"/>
  <c r="AF76" i="4"/>
  <c r="DT52" i="4"/>
  <c r="HH30" i="4"/>
  <c r="HH52" i="4"/>
  <c r="KV76" i="4"/>
  <c r="AF52" i="4"/>
  <c r="DT30" i="4"/>
  <c r="KV52" i="4"/>
  <c r="AF30" i="4"/>
  <c r="HH76" i="4"/>
  <c r="GT52" i="4"/>
  <c r="DF30" i="4"/>
  <c r="R76" i="4"/>
  <c r="DF52" i="4"/>
  <c r="GT30" i="4"/>
  <c r="R52" i="4"/>
  <c r="KH52" i="4"/>
  <c r="KH76" i="4"/>
  <c r="GT76" i="4"/>
  <c r="R30" i="4"/>
  <c r="EV30" i="4"/>
  <c r="IJ76" i="4"/>
  <c r="LX52" i="4"/>
  <c r="BH30" i="4"/>
  <c r="IJ52" i="4"/>
  <c r="EV52" i="4"/>
  <c r="IJ30" i="4"/>
  <c r="BH76" i="4"/>
  <c r="LX76" i="4"/>
  <c r="BH52" i="4"/>
</calcChain>
</file>

<file path=xl/sharedStrings.xml><?xml version="1.0" encoding="utf-8"?>
<sst xmlns="http://schemas.openxmlformats.org/spreadsheetml/2006/main" count="310" uniqueCount="148">
  <si>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</si>
  <si>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</si>
  <si>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</si>
  <si>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</si>
  <si>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</si>
  <si>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</si>
  <si>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</si>
  <si>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</si>
  <si>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</si>
  <si>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</si>
  <si>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</si>
  <si>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</si>
  <si>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</si>
  <si>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</si>
  <si>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</si>
  <si>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</si>
  <si>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</si>
  <si>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</si>
  <si>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</si>
  <si>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</si>
  <si>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</si>
  <si>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</si>
  <si>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</si>
  <si>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</si>
  <si>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</si>
  <si>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</si>
  <si>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</si>
  <si>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</si>
  <si>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</si>
  <si>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</si>
  <si>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</si>
  <si>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</si>
  <si>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</si>
  <si>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</si>
  <si>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</si>
  <si>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</si>
  <si>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</si>
  <si>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</si>
  <si>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</si>
  <si>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</si>
  <si>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</si>
  <si>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</si>
  <si>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</si>
  <si>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</si>
  <si>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</si>
  <si>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</si>
  <si>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</si>
  <si>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</si>
  <si>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</si>
  <si>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</si>
  <si>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</si>
  <si>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</si>
  <si>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</si>
  <si>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</si>
  <si>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</si>
  <si>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</si>
  <si>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</si>
  <si>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</si>
  <si>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</si>
  <si>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</si>
  <si>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</si>
  <si>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</si>
  <si>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</si>
  <si>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</si>
  <si>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</si>
  <si>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</si>
  <si>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</si>
  <si>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</si>
  <si>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</si>
  <si>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</si>
  <si>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</si>
  <si>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</si>
  <si>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</si>
  <si>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</si>
  <si>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</si>
  <si>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</si>
  <si>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</si>
  <si>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</si>
  <si>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</si>
  <si>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</si>
  <si>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</si>
  <si>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</si>
  <si>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</si>
  <si>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</si>
  <si>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</si>
  <si>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</si>
  <si>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</si>
  <si>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</si>
  <si>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</si>
  <si>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</si>
  <si>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</si>
  <si>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</si>
  <si>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</si>
  <si>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</si>
  <si>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</si>
  <si>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</si>
  <si>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</si>
  <si>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</si>
  <si>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</si>
  <si>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</si>
  <si>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</si>
  <si>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</si>
  <si>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</si>
  <si>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</si>
  <si>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</si>
  <si>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</si>
  <si>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</si>
  <si>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</si>
  <si>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</si>
  <si>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</si>
  <si>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</si>
  <si>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</si>
  <si>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</si>
  <si>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</si>
  <si>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</si>
  <si>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</si>
  <si>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</si>
  <si>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</si>
  <si>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</si>
  <si>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</si>
  <si>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</si>
  <si>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</si>
  <si>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</si>
  <si>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</si>
  <si>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</si>
  <si>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</si>
  <si>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</si>
  <si>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秋田県　横手市</t>
  </si>
  <si>
    <t>大雄ふるさとセンター1号館・3号館（ゆとりおん大雄）</t>
  </si>
  <si>
    <t>法非適用</t>
  </si>
  <si>
    <t>観光施設事業</t>
  </si>
  <si>
    <t>休養宿泊施設</t>
  </si>
  <si>
    <t>Ａ２Ｂ１</t>
  </si>
  <si>
    <t>非設置</t>
  </si>
  <si>
    <t>該当数値なし</t>
  </si>
  <si>
    <t>導入なし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</si>
  <si>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</si>
  <si>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</si>
  <si>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</si>
  <si>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</si>
  <si>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</si>
  <si>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</si>
  <si>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</si>
  <si>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</si>
  <si>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市町村の宿泊動向数が下降しているのに対し、当該施設は横ばいを維持していることから、一定程度の宿泊需要を確保していると推測する。ただし、占める割合は0.07％と非常に低く、サービス内容や料金体系の見直し等を図り、宿泊需要の取り込みを図る必要がある。</t>
    <rPh sb="1" eb="3">
      <t>シセツ</t>
    </rPh>
    <rPh sb="4" eb="6">
      <t>シサン</t>
    </rPh>
    <rPh sb="6" eb="8">
      <t>カチ</t>
    </rPh>
    <rPh sb="10" eb="12">
      <t>カコウ</t>
    </rPh>
    <rPh sb="18" eb="19">
      <t>タイ</t>
    </rPh>
    <rPh sb="21" eb="23">
      <t>トウガイ</t>
    </rPh>
    <rPh sb="23" eb="25">
      <t>シセツ</t>
    </rPh>
    <rPh sb="26" eb="27">
      <t>ヨコ</t>
    </rPh>
    <rPh sb="30" eb="32">
      <t>イジ</t>
    </rPh>
    <rPh sb="41" eb="43">
      <t>イッテイ</t>
    </rPh>
    <rPh sb="43" eb="45">
      <t>テイド</t>
    </rPh>
    <rPh sb="46" eb="48">
      <t>シュクハク</t>
    </rPh>
    <rPh sb="48" eb="50">
      <t>ジュヨウ</t>
    </rPh>
    <rPh sb="51" eb="53">
      <t>カクホ</t>
    </rPh>
    <rPh sb="58" eb="60">
      <t>スイソク</t>
    </rPh>
    <rPh sb="71" eb="73">
      <t>シサン</t>
    </rPh>
    <rPh sb="73" eb="75">
      <t>ゼンタイ</t>
    </rPh>
    <rPh sb="76" eb="78">
      <t>シサン</t>
    </rPh>
    <rPh sb="78" eb="80">
      <t>カチ</t>
    </rPh>
    <rPh sb="81" eb="83">
      <t>ソウオウ</t>
    </rPh>
    <rPh sb="87" eb="89">
      <t>ハンダン</t>
    </rPh>
    <phoneticPr fontId="14"/>
  </si>
  <si>
    <t>⑨施設の資産価値は240,852千円と相応にあるものの、⑩設備投資見込額は107,531千円であることから、今後老朽化による大規模な更新設備投資が必要である。</t>
    <rPh sb="1" eb="3">
      <t>シセツ</t>
    </rPh>
    <rPh sb="4" eb="6">
      <t>シサン</t>
    </rPh>
    <rPh sb="6" eb="8">
      <t>カチ</t>
    </rPh>
    <rPh sb="16" eb="18">
      <t>センエン</t>
    </rPh>
    <rPh sb="19" eb="21">
      <t>ソウオウ</t>
    </rPh>
    <rPh sb="29" eb="31">
      <t>セツビ</t>
    </rPh>
    <rPh sb="31" eb="33">
      <t>トウシ</t>
    </rPh>
    <rPh sb="33" eb="35">
      <t>ミコミ</t>
    </rPh>
    <rPh sb="35" eb="36">
      <t>ガク</t>
    </rPh>
    <rPh sb="44" eb="46">
      <t>センエン</t>
    </rPh>
    <rPh sb="54" eb="56">
      <t>コンゴ</t>
    </rPh>
    <rPh sb="56" eb="59">
      <t>ロウキュウカ</t>
    </rPh>
    <rPh sb="62" eb="65">
      <t>ダイキボ</t>
    </rPh>
    <rPh sb="66" eb="68">
      <t>コウシン</t>
    </rPh>
    <rPh sb="68" eb="70">
      <t>セツビ</t>
    </rPh>
    <rPh sb="70" eb="72">
      <t>トウシ</t>
    </rPh>
    <rPh sb="73" eb="75">
      <t>ヒツヨウ</t>
    </rPh>
    <phoneticPr fontId="14"/>
  </si>
  <si>
    <t>①収益的収支比率は100％超でありH29年度決算と比し上昇しているものの、②他会計補助金比率及び③宿泊者一人当たりの他会計補助金額が上昇していることから、収益性悪化により他会計繰入金への依存度が増加している。
④定員稼働率は上昇基調であるものの平均値を下回っておいる。⑥売上高GOP比率および⑦EBITDAともに平均値と比しマイナス幅が大きく、⑤売上高人件費比率も52.7％と稼働率の低さに加え人件費負担が収益を圧迫しており、収益性は非常に低い。</t>
    <rPh sb="1" eb="4">
      <t>シュウエキテキ</t>
    </rPh>
    <rPh sb="4" eb="6">
      <t>シュウシ</t>
    </rPh>
    <rPh sb="6" eb="8">
      <t>ヒリツ</t>
    </rPh>
    <rPh sb="13" eb="14">
      <t>チョウ</t>
    </rPh>
    <rPh sb="20" eb="22">
      <t>ネンド</t>
    </rPh>
    <rPh sb="22" eb="24">
      <t>ケッサン</t>
    </rPh>
    <rPh sb="25" eb="26">
      <t>ヒ</t>
    </rPh>
    <rPh sb="27" eb="29">
      <t>ジョウショウ</t>
    </rPh>
    <rPh sb="38" eb="39">
      <t>タ</t>
    </rPh>
    <rPh sb="39" eb="41">
      <t>カイケイ</t>
    </rPh>
    <rPh sb="41" eb="44">
      <t>ホジョキン</t>
    </rPh>
    <rPh sb="44" eb="46">
      <t>ヒリツ</t>
    </rPh>
    <rPh sb="46" eb="47">
      <t>オヨ</t>
    </rPh>
    <rPh sb="49" eb="52">
      <t>シュクハクシャ</t>
    </rPh>
    <rPh sb="52" eb="54">
      <t>ヒトリ</t>
    </rPh>
    <rPh sb="54" eb="55">
      <t>ア</t>
    </rPh>
    <rPh sb="58" eb="59">
      <t>タ</t>
    </rPh>
    <rPh sb="59" eb="61">
      <t>カイケイ</t>
    </rPh>
    <rPh sb="61" eb="63">
      <t>ホジョ</t>
    </rPh>
    <rPh sb="63" eb="65">
      <t>キンガク</t>
    </rPh>
    <rPh sb="66" eb="68">
      <t>ジョウショウ</t>
    </rPh>
    <rPh sb="77" eb="80">
      <t>シュウエキセイ</t>
    </rPh>
    <rPh sb="80" eb="82">
      <t>アッカ</t>
    </rPh>
    <rPh sb="85" eb="86">
      <t>タ</t>
    </rPh>
    <rPh sb="86" eb="88">
      <t>カイケイ</t>
    </rPh>
    <rPh sb="88" eb="90">
      <t>クリイレ</t>
    </rPh>
    <rPh sb="90" eb="91">
      <t>キン</t>
    </rPh>
    <rPh sb="93" eb="95">
      <t>イゾン</t>
    </rPh>
    <rPh sb="95" eb="96">
      <t>ド</t>
    </rPh>
    <rPh sb="97" eb="99">
      <t>ゾウカ</t>
    </rPh>
    <rPh sb="106" eb="108">
      <t>テイイン</t>
    </rPh>
    <rPh sb="108" eb="110">
      <t>カドウ</t>
    </rPh>
    <rPh sb="110" eb="111">
      <t>リツ</t>
    </rPh>
    <rPh sb="112" eb="114">
      <t>ジョウショウ</t>
    </rPh>
    <rPh sb="114" eb="116">
      <t>キチョウ</t>
    </rPh>
    <rPh sb="122" eb="125">
      <t>ヘイキンチ</t>
    </rPh>
    <rPh sb="126" eb="128">
      <t>シタマワ</t>
    </rPh>
    <rPh sb="156" eb="159">
      <t>ヘイキンチ</t>
    </rPh>
    <rPh sb="160" eb="161">
      <t>ヒ</t>
    </rPh>
    <rPh sb="166" eb="167">
      <t>ハバ</t>
    </rPh>
    <rPh sb="168" eb="169">
      <t>オオ</t>
    </rPh>
    <rPh sb="188" eb="190">
      <t>カドウ</t>
    </rPh>
    <rPh sb="190" eb="191">
      <t>リツ</t>
    </rPh>
    <rPh sb="192" eb="193">
      <t>ヒク</t>
    </rPh>
    <rPh sb="195" eb="196">
      <t>クワ</t>
    </rPh>
    <phoneticPr fontId="14"/>
  </si>
  <si>
    <t>資産価値は相応にあり、今後の大規模な更新設備投資が見込まれるため、単年度収支が悪化する恐れがある。
また、定員稼働率も上昇基調であるものの平均値を下回っており、売上高に占める人件費比率も50％超であることから、利用料金の見直しや経費の削減等を検討し、より効率的な運営体制の構築により収益性の改善を図るほか、民営化を検討する。</t>
    <rPh sb="0" eb="2">
      <t>シサン</t>
    </rPh>
    <rPh sb="2" eb="4">
      <t>カチ</t>
    </rPh>
    <rPh sb="5" eb="7">
      <t>ソウオウ</t>
    </rPh>
    <rPh sb="11" eb="13">
      <t>コンゴ</t>
    </rPh>
    <rPh sb="14" eb="17">
      <t>ダイキボ</t>
    </rPh>
    <rPh sb="18" eb="20">
      <t>コウシン</t>
    </rPh>
    <rPh sb="20" eb="22">
      <t>セツビ</t>
    </rPh>
    <rPh sb="22" eb="24">
      <t>トウシ</t>
    </rPh>
    <rPh sb="25" eb="27">
      <t>ミコ</t>
    </rPh>
    <rPh sb="33" eb="36">
      <t>タンネンド</t>
    </rPh>
    <rPh sb="36" eb="38">
      <t>シュウシ</t>
    </rPh>
    <rPh sb="39" eb="41">
      <t>アッカ</t>
    </rPh>
    <rPh sb="43" eb="44">
      <t>オソ</t>
    </rPh>
    <rPh sb="53" eb="55">
      <t>テイイン</t>
    </rPh>
    <rPh sb="55" eb="57">
      <t>カドウ</t>
    </rPh>
    <rPh sb="57" eb="58">
      <t>リツ</t>
    </rPh>
    <rPh sb="59" eb="61">
      <t>ジョウショウ</t>
    </rPh>
    <rPh sb="61" eb="63">
      <t>キチョウ</t>
    </rPh>
    <rPh sb="69" eb="72">
      <t>ヘイキンチ</t>
    </rPh>
    <rPh sb="73" eb="75">
      <t>シタマワ</t>
    </rPh>
    <rPh sb="80" eb="82">
      <t>ウリアゲ</t>
    </rPh>
    <rPh sb="82" eb="83">
      <t>ダカ</t>
    </rPh>
    <rPh sb="84" eb="85">
      <t>シ</t>
    </rPh>
    <rPh sb="87" eb="90">
      <t>ジンケンヒ</t>
    </rPh>
    <rPh sb="90" eb="92">
      <t>ヒリツ</t>
    </rPh>
    <rPh sb="96" eb="97">
      <t>チョウ</t>
    </rPh>
    <rPh sb="114" eb="116">
      <t>ケイヒ</t>
    </rPh>
    <rPh sb="117" eb="119">
      <t>サクゲン</t>
    </rPh>
    <rPh sb="119" eb="120">
      <t>トウ</t>
    </rPh>
    <rPh sb="121" eb="123">
      <t>ケントウ</t>
    </rPh>
    <rPh sb="141" eb="144">
      <t>シュウエキセイ</t>
    </rPh>
    <rPh sb="145" eb="147">
      <t>カイゼン</t>
    </rPh>
    <rPh sb="148" eb="149">
      <t>ハカ</t>
    </rPh>
    <rPh sb="153" eb="156">
      <t>ミンエイカ</t>
    </rPh>
    <rPh sb="157" eb="159">
      <t>ケントウ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</si>
</sst>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5"/>
      <color theme="3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6819</c:v>
                </c:pt>
                <c:pt idx="2">
                  <c:v>8937</c:v>
                </c:pt>
                <c:pt idx="3">
                  <c:v>11923</c:v>
                </c:pt>
                <c:pt idx="4">
                  <c:v>14579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1-48BF-B4E5-6FF48552F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1748</c:v>
                </c:pt>
                <c:pt idx="1">
                  <c:v>1943</c:v>
                </c:pt>
                <c:pt idx="2">
                  <c:v>2296</c:v>
                </c:pt>
                <c:pt idx="3">
                  <c:v>2654</c:v>
                </c:pt>
                <c:pt idx="4">
                  <c:v>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1-48BF-B4E5-6FF48552F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dateAx>
        <c:axId val="8198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4512"/>
        <c:crosses val="autoZero"/>
        <c:auto val="1"/>
        <c:lblOffset val="100"/>
        <c:baseTimeUnit val="years"/>
      </c:date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523-4C68-A4BE-E5355CC6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3-4C68-A4BE-E5355CC6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dateAx>
        <c:axId val="8196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69536"/>
        <c:crosses val="autoZero"/>
        <c:auto val="1"/>
        <c:lblOffset val="100"/>
        <c:baseTimeUnit val="years"/>
      </c:date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7.2999999999999995E-2</c:v>
                </c:pt>
                <c:pt idx="1">
                  <c:v>9.0999999999999998E-2</c:v>
                </c:pt>
                <c:pt idx="2">
                  <c:v>0.1149</c:v>
                </c:pt>
                <c:pt idx="3">
                  <c:v>0.11459999999999999</c:v>
                </c:pt>
                <c:pt idx="4">
                  <c:v>7.7200000000000005E-2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2-436B-AFE2-E60FCAAE1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2.9999999999999997E-4</c:v>
                </c:pt>
                <c:pt idx="2">
                  <c:v>5.0000000000000001E-4</c:v>
                </c:pt>
                <c:pt idx="3">
                  <c:v>6.9999999999999999E-4</c:v>
                </c:pt>
                <c:pt idx="4">
                  <c:v>6.9999999999999999E-4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2-436B-AFE2-E60FCAAE1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dateAx>
        <c:axId val="9602560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Offset val="100"/>
        <c:baseTimeUnit val="years"/>
      </c:date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dateAx>
        <c:axId val="9610035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96098560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11.5</c:v>
                </c:pt>
                <c:pt idx="2">
                  <c:v>26.5</c:v>
                </c:pt>
                <c:pt idx="3">
                  <c:v>27.2</c:v>
                </c:pt>
                <c:pt idx="4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2-4324-8B6F-9ED4E70E7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25.2</c:v>
                </c:pt>
                <c:pt idx="1">
                  <c:v>20.7</c:v>
                </c:pt>
                <c:pt idx="2">
                  <c:v>23.9</c:v>
                </c:pt>
                <c:pt idx="3">
                  <c:v>28.3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324-8B6F-9ED4E70E7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103.9</c:v>
                </c:pt>
                <c:pt idx="2">
                  <c:v>102.3</c:v>
                </c:pt>
                <c:pt idx="3">
                  <c:v>95.6</c:v>
                </c:pt>
                <c:pt idx="4">
                  <c:v>102.8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493-89FD-530604C42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105.6</c:v>
                </c:pt>
                <c:pt idx="2">
                  <c:v>101.7</c:v>
                </c:pt>
                <c:pt idx="3">
                  <c:v>98.7</c:v>
                </c:pt>
                <c:pt idx="4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0-4493-89FD-530604C42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dateAx>
        <c:axId val="764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47104"/>
        <c:crosses val="autoZero"/>
        <c:auto val="1"/>
        <c:lblOffset val="100"/>
        <c:baseTimeUnit val="years"/>
      </c:date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#N/A</c:v>
                </c:pt>
                <c:pt idx="1">
                  <c:v>-5877</c:v>
                </c:pt>
                <c:pt idx="2">
                  <c:v>-23746</c:v>
                </c:pt>
                <c:pt idx="3">
                  <c:v>-30499</c:v>
                </c:pt>
                <c:pt idx="4">
                  <c:v>-33229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5-43FA-AB14-C2935BF9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10811</c:v>
                </c:pt>
                <c:pt idx="1">
                  <c:v>10264</c:v>
                </c:pt>
                <c:pt idx="2">
                  <c:v>3626</c:v>
                </c:pt>
                <c:pt idx="3">
                  <c:v>-2250</c:v>
                </c:pt>
                <c:pt idx="4">
                  <c:v>-202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5-43FA-AB14-C2935BF9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dateAx>
        <c:axId val="783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0512"/>
        <c:crosses val="autoZero"/>
        <c:auto val="1"/>
        <c:lblOffset val="100"/>
        <c:baseTimeUnit val="years"/>
      </c:date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-9.3000000000000007</c:v>
                </c:pt>
                <c:pt idx="2">
                  <c:v>-30</c:v>
                </c:pt>
                <c:pt idx="3">
                  <c:v>-46.8</c:v>
                </c:pt>
                <c:pt idx="4">
                  <c:v>-50.8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4-4CF4-AE07-C3624B18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-23.8</c:v>
                </c:pt>
                <c:pt idx="1">
                  <c:v>-19.3</c:v>
                </c:pt>
                <c:pt idx="2">
                  <c:v>-24.5</c:v>
                </c:pt>
                <c:pt idx="3">
                  <c:v>-24.8</c:v>
                </c:pt>
                <c:pt idx="4">
                  <c:v>-38.700000000000003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4-4CF4-AE07-C3624B18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dateAx>
        <c:axId val="7841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0608"/>
        <c:crosses val="autoZero"/>
        <c:auto val="1"/>
        <c:lblOffset val="100"/>
        <c:baseTimeUnit val="years"/>
      </c:date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29.8</c:v>
                </c:pt>
                <c:pt idx="2">
                  <c:v>44.4</c:v>
                </c:pt>
                <c:pt idx="3">
                  <c:v>52.3</c:v>
                </c:pt>
                <c:pt idx="4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7FF-8C50-14DF8B9B5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37.700000000000003</c:v>
                </c:pt>
                <c:pt idx="1">
                  <c:v>37.700000000000003</c:v>
                </c:pt>
                <c:pt idx="2">
                  <c:v>37.4</c:v>
                </c:pt>
                <c:pt idx="3">
                  <c:v>35</c:v>
                </c:pt>
                <c:pt idx="4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6-47FF-8C50-14DF8B9B5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dateAx>
        <c:axId val="784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44800"/>
        <c:crosses val="autoZero"/>
        <c:auto val="1"/>
        <c:lblOffset val="100"/>
        <c:baseTimeUnit val="years"/>
      </c:date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2.2999999999999998</c:v>
                </c:pt>
                <c:pt idx="2">
                  <c:v>3.5</c:v>
                </c:pt>
                <c:pt idx="3">
                  <c:v>4.5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A-48C5-A314-A2A28F06D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16.100000000000001</c:v>
                </c:pt>
                <c:pt idx="2">
                  <c:v>14</c:v>
                </c:pt>
                <c:pt idx="3">
                  <c:v>16.5</c:v>
                </c:pt>
                <c:pt idx="4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A-48C5-A314-A2A28F06D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dateAx>
        <c:axId val="8150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08224"/>
        <c:crosses val="autoZero"/>
        <c:auto val="1"/>
        <c:lblOffset val="100"/>
        <c:baseTimeUnit val="years"/>
      </c:date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B-47F7-9628-484F6C5C8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31.6</c:v>
                </c:pt>
                <c:pt idx="2">
                  <c:v>32.9</c:v>
                </c:pt>
                <c:pt idx="3">
                  <c:v>19.3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B-47F7-9628-484F6C5C8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dateAx>
        <c:axId val="815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36512"/>
        <c:crosses val="autoZero"/>
        <c:auto val="1"/>
        <c:lblOffset val="100"/>
        <c:baseTimeUnit val="years"/>
      </c:date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7E4-457E-8EA2-C76A739EF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E4-457E-8EA2-C76A739EF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dateAx>
        <c:axId val="8157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24864"/>
        <c:crosses val="autoZero"/>
        <c:auto val="1"/>
        <c:lblOffset val="100"/>
        <c:baseTimeUnit val="years"/>
      </c:date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85" zoomScaleNormal="85" zoomScaleSheetLayoutView="70" workbookViewId="0">
      <selection activeCell="NI49" sqref="NI49:NW6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</row>
    <row r="3" spans="1:387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</row>
    <row r="4" spans="1:387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4" t="str">
        <f>データ!H6&amp;"　"&amp;データ!I6</f>
        <v>秋田県横手市　大雄ふるさとセンター1号館・3号館（ゆとりおん大雄）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5" t="s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  <c r="AQ7" s="85" t="s">
        <v>2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7"/>
      <c r="CF7" s="85" t="s">
        <v>3</v>
      </c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7"/>
      <c r="DU7" s="88" t="s">
        <v>4</v>
      </c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 t="s">
        <v>5</v>
      </c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8" t="s">
        <v>6</v>
      </c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 t="s">
        <v>7</v>
      </c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 t="s">
        <v>8</v>
      </c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3" t="str">
        <f>データ!J7</f>
        <v>法非適用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5"/>
      <c r="AQ8" s="93" t="str">
        <f>データ!K7</f>
        <v>観光施設事業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5"/>
      <c r="CF8" s="93" t="str">
        <f>データ!L7</f>
        <v>休養宿泊施設</v>
      </c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5"/>
      <c r="DU8" s="89" t="str">
        <f>データ!M7</f>
        <v>Ａ２Ｂ１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6">
        <f>データ!S7</f>
        <v>5373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9" t="str">
        <f>データ!T7</f>
        <v>導入なし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>
        <f>データ!U7</f>
        <v>0</v>
      </c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3"/>
      <c r="NI8" s="91" t="s">
        <v>10</v>
      </c>
      <c r="NJ8" s="9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5" t="s">
        <v>12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5" t="s">
        <v>13</v>
      </c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7"/>
      <c r="CF9" s="85" t="s">
        <v>14</v>
      </c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7"/>
      <c r="DU9" s="88" t="s">
        <v>15</v>
      </c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8" t="s">
        <v>16</v>
      </c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 t="s">
        <v>17</v>
      </c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 t="s">
        <v>18</v>
      </c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3"/>
      <c r="NI9" s="97" t="s">
        <v>19</v>
      </c>
      <c r="NJ9" s="98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2413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133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9" t="str">
        <f>データ!V7</f>
        <v>無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>
        <f>データ!W7</f>
        <v>81</v>
      </c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89" t="str">
        <f>データ!X7</f>
        <v>有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7"/>
      <c r="JO14" s="7"/>
      <c r="JP14" s="7"/>
      <c r="JQ14" s="7"/>
      <c r="JR14" s="7"/>
      <c r="JS14" s="7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0"/>
      <c r="JO15" s="20"/>
      <c r="JP15" s="20"/>
      <c r="JQ15" s="20"/>
      <c r="JR15" s="20"/>
      <c r="JS15" s="20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146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4">
        <f>データ!$B$11</f>
        <v>41640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42005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42370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42736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43101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4">
        <f>データ!$B$11</f>
        <v>41640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42005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42370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42736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43101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4">
        <f>データ!$B$11</f>
        <v>41640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42005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42370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42736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43101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15">
      <c r="A31" s="2"/>
      <c r="B31" s="21"/>
      <c r="C31" s="4"/>
      <c r="D31" s="4"/>
      <c r="E31" s="4"/>
      <c r="F31" s="4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 t="str">
        <f>データ!Y7</f>
        <v>-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103.9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102.3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95.6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102.8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 t="str">
        <f>データ!AJ7</f>
        <v>-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11.5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26.5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27.2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36.1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 t="str">
        <f>データ!AU7</f>
        <v>-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>
        <f>データ!AV7</f>
        <v>6819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>
        <f>データ!AW7</f>
        <v>8937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11923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14579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99.8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105.6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101.7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98.7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100.3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25.2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20.7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23.9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28.3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24.2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1748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1943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2296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2654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3438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8" t="s">
        <v>145</v>
      </c>
      <c r="NJ32" s="119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20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8"/>
      <c r="NJ33" s="119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20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8"/>
      <c r="NJ34" s="119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20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8"/>
      <c r="NJ35" s="119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20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8"/>
      <c r="NJ36" s="119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20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8"/>
      <c r="NJ37" s="119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20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8"/>
      <c r="NJ38" s="119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20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8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20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8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20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8"/>
      <c r="NJ41" s="119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20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8"/>
      <c r="NJ42" s="119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20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8"/>
      <c r="NJ43" s="119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20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8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20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8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20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8"/>
      <c r="NJ46" s="119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20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1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3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5" t="s">
        <v>30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8" t="s">
        <v>144</v>
      </c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20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8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20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8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20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4">
        <f>データ!$B$11</f>
        <v>41640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42005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42370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42736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43101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4">
        <f>データ!$B$11</f>
        <v>41640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42005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42370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42736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43101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4">
        <f>データ!$B$11</f>
        <v>41640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42005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42370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42736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43101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4">
        <f>データ!$B$11</f>
        <v>41640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42005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42370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42736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43101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4"/>
      <c r="NA52" s="4"/>
      <c r="NB52" s="4"/>
      <c r="NC52" s="4"/>
      <c r="ND52" s="4"/>
      <c r="NE52" s="4"/>
      <c r="NF52" s="4"/>
      <c r="NG52" s="22"/>
      <c r="NH52" s="2"/>
      <c r="NI52" s="118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20"/>
    </row>
    <row r="53" spans="1:387" ht="13.5" customHeight="1" x14ac:dyDescent="0.15">
      <c r="A53" s="2"/>
      <c r="B53" s="21"/>
      <c r="C53" s="4"/>
      <c r="D53" s="4"/>
      <c r="E53" s="4"/>
      <c r="F53" s="4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 t="str">
        <f>データ!BF7</f>
        <v>-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2.2999999999999998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3.5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4.5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5.0999999999999996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 t="str">
        <f>データ!BQ7</f>
        <v>-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29.8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44.4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52.3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52.7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 t="str">
        <f>データ!CB7</f>
        <v>-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-9.3000000000000007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-30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-46.8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-50.8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 t="str">
        <f>データ!CM7</f>
        <v>-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-5877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-23746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-30499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-33229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4"/>
      <c r="NA53" s="4"/>
      <c r="NB53" s="4"/>
      <c r="NC53" s="4"/>
      <c r="ND53" s="4"/>
      <c r="NE53" s="4"/>
      <c r="NF53" s="4"/>
      <c r="NG53" s="22"/>
      <c r="NH53" s="2"/>
      <c r="NI53" s="118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20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17.100000000000001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16.100000000000001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14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16.5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14.2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37.700000000000003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37.700000000000003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37.4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35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39.1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-23.8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-19.3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-24.5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-24.8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-38.700000000000003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28">
        <f>データ!CR7</f>
        <v>10811</v>
      </c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29"/>
      <c r="KU54" s="130"/>
      <c r="KV54" s="128">
        <f>データ!CS7</f>
        <v>10264</v>
      </c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30"/>
      <c r="LJ54" s="128">
        <f>データ!CT7</f>
        <v>3626</v>
      </c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30"/>
      <c r="LX54" s="128">
        <f>データ!CU7</f>
        <v>-2250</v>
      </c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30"/>
      <c r="ML54" s="128">
        <f>データ!CV7</f>
        <v>-202</v>
      </c>
      <c r="MM54" s="129"/>
      <c r="MN54" s="129"/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30"/>
      <c r="MZ54" s="4"/>
      <c r="NA54" s="4"/>
      <c r="NB54" s="4"/>
      <c r="NC54" s="4"/>
      <c r="ND54" s="4"/>
      <c r="NE54" s="4"/>
      <c r="NF54" s="4"/>
      <c r="NG54" s="22"/>
      <c r="NH54" s="2"/>
      <c r="NI54" s="118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20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8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20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8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20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8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20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8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20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8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20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0"/>
      <c r="NC60" s="20"/>
      <c r="ND60" s="20"/>
      <c r="NE60" s="20"/>
      <c r="NF60" s="20"/>
      <c r="NG60" s="32"/>
      <c r="NH60" s="2"/>
      <c r="NI60" s="118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20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0"/>
      <c r="NC61" s="20"/>
      <c r="ND61" s="20"/>
      <c r="NE61" s="20"/>
      <c r="NF61" s="20"/>
      <c r="NG61" s="32"/>
      <c r="NH61" s="2"/>
      <c r="NI61" s="118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20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8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20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1" t="s">
        <v>32</v>
      </c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8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20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1"/>
      <c r="NJ64" s="122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3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5" t="s">
        <v>33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8" t="s">
        <v>147</v>
      </c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20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2">
        <f>データ!DI6</f>
        <v>240852</v>
      </c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2"/>
      <c r="FX67" s="132"/>
      <c r="FY67" s="132"/>
      <c r="FZ67" s="132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8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20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2"/>
      <c r="FX68" s="132"/>
      <c r="FY68" s="132"/>
      <c r="FZ68" s="132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8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20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2"/>
      <c r="FX69" s="132"/>
      <c r="FY69" s="132"/>
      <c r="FZ69" s="132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8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20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2"/>
      <c r="FX70" s="132"/>
      <c r="FY70" s="132"/>
      <c r="FZ70" s="132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8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20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8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20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1" t="s">
        <v>34</v>
      </c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8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20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8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20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8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20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8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20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4">
        <f>データ!$B$11</f>
        <v>41640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42005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42370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42736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43101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2">
        <f>データ!DJ6</f>
        <v>107531</v>
      </c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4">
        <f>データ!$B$11</f>
        <v>41640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42005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42370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42736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43101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4">
        <f>データ!$B$11</f>
        <v>41640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42005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42370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42736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43101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4"/>
      <c r="NA76" s="4"/>
      <c r="NB76" s="4"/>
      <c r="NC76" s="4"/>
      <c r="ND76" s="4"/>
      <c r="NE76" s="4"/>
      <c r="NF76" s="37"/>
      <c r="NG76" s="22"/>
      <c r="NH76" s="2"/>
      <c r="NI76" s="118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20"/>
    </row>
    <row r="77" spans="1:387" ht="13.5" customHeight="1" x14ac:dyDescent="0.15">
      <c r="A77" s="2"/>
      <c r="B77" s="21"/>
      <c r="C77" s="4"/>
      <c r="D77" s="4"/>
      <c r="E77" s="4"/>
      <c r="F77" s="4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33" t="str">
        <f>データ!CX7</f>
        <v xml:space="preserve"> </v>
      </c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 t="str">
        <f>データ!CY7</f>
        <v xml:space="preserve"> </v>
      </c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 t="str">
        <f>データ!CZ7</f>
        <v xml:space="preserve"> </v>
      </c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 t="str">
        <f>データ!DA7</f>
        <v xml:space="preserve"> </v>
      </c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 t="str">
        <f>データ!DB7</f>
        <v xml:space="preserve"> </v>
      </c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33" t="str">
        <f>データ!DK7</f>
        <v xml:space="preserve"> </v>
      </c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 t="str">
        <f>データ!DL7</f>
        <v xml:space="preserve"> </v>
      </c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 t="str">
        <f>データ!DM7</f>
        <v xml:space="preserve"> </v>
      </c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 t="str">
        <f>データ!DN7</f>
        <v xml:space="preserve"> </v>
      </c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 t="str">
        <f>データ!DO7</f>
        <v xml:space="preserve"> </v>
      </c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 t="str">
        <f>データ!DV7</f>
        <v>-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0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0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0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0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4"/>
      <c r="NA77" s="4"/>
      <c r="NB77" s="4"/>
      <c r="NC77" s="4"/>
      <c r="ND77" s="4"/>
      <c r="NE77" s="4"/>
      <c r="NF77" s="37"/>
      <c r="NG77" s="22"/>
      <c r="NH77" s="2"/>
      <c r="NI77" s="118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20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33" t="str">
        <f>データ!DC7</f>
        <v xml:space="preserve"> </v>
      </c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 t="str">
        <f>データ!DD7</f>
        <v xml:space="preserve"> </v>
      </c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 t="str">
        <f>データ!DE7</f>
        <v xml:space="preserve"> </v>
      </c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 t="str">
        <f>データ!DF7</f>
        <v xml:space="preserve"> </v>
      </c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 t="str">
        <f>データ!DG7</f>
        <v xml:space="preserve"> </v>
      </c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33" t="str">
        <f>データ!DP7</f>
        <v xml:space="preserve"> </v>
      </c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 t="str">
        <f>データ!DQ7</f>
        <v xml:space="preserve"> </v>
      </c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 t="str">
        <f>データ!DR7</f>
        <v xml:space="preserve"> </v>
      </c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 t="str">
        <f>データ!DS7</f>
        <v xml:space="preserve"> </v>
      </c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 t="str">
        <f>データ!DT7</f>
        <v xml:space="preserve"> </v>
      </c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52.9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31.6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32.9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19.3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8.5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4"/>
      <c r="NA78" s="4"/>
      <c r="NB78" s="4"/>
      <c r="NC78" s="4"/>
      <c r="ND78" s="4"/>
      <c r="NE78" s="4"/>
      <c r="NF78" s="37"/>
      <c r="NG78" s="22"/>
      <c r="NH78" s="2"/>
      <c r="NI78" s="118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20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8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20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8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20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8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20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1"/>
      <c r="NJ82" s="122"/>
      <c r="NK82" s="122"/>
      <c r="NL82" s="122"/>
      <c r="NM82" s="122"/>
      <c r="NN82" s="122"/>
      <c r="NO82" s="122"/>
      <c r="NP82" s="122"/>
      <c r="NQ82" s="122"/>
      <c r="NR82" s="122"/>
      <c r="NS82" s="122"/>
      <c r="NT82" s="122"/>
      <c r="NU82" s="122"/>
      <c r="NV82" s="122"/>
      <c r="NW82" s="123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49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X8Vzsn5ztc7go3ZMkjf4rzf6qTTYAYxukWJQVATP2+m5G31nCP4likI54zhcw3wd5Ll8uu+gU/aG2cmAX2VVUw==" saltValue="A8RqOduC6EsLX8RL9+JH/A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51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52</v>
      </c>
      <c r="B3" s="43" t="s">
        <v>53</v>
      </c>
      <c r="C3" s="43" t="s">
        <v>54</v>
      </c>
      <c r="D3" s="43" t="s">
        <v>55</v>
      </c>
      <c r="E3" s="43" t="s">
        <v>56</v>
      </c>
      <c r="F3" s="43" t="s">
        <v>57</v>
      </c>
      <c r="G3" s="43" t="s">
        <v>58</v>
      </c>
      <c r="H3" s="135" t="s">
        <v>59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44" t="s">
        <v>60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61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62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63</v>
      </c>
      <c r="B4" s="51"/>
      <c r="C4" s="51"/>
      <c r="D4" s="51"/>
      <c r="E4" s="51"/>
      <c r="F4" s="51"/>
      <c r="G4" s="51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9" t="s">
        <v>64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1"/>
      <c r="AJ4" s="134" t="s">
        <v>65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42" t="s">
        <v>66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9" t="s">
        <v>67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1"/>
      <c r="BQ4" s="134" t="s">
        <v>68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42" t="s">
        <v>69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70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9" t="s">
        <v>71</v>
      </c>
      <c r="CY4" s="140"/>
      <c r="CZ4" s="140"/>
      <c r="DA4" s="140"/>
      <c r="DB4" s="140"/>
      <c r="DC4" s="140"/>
      <c r="DD4" s="140"/>
      <c r="DE4" s="140"/>
      <c r="DF4" s="140"/>
      <c r="DG4" s="140"/>
      <c r="DH4" s="141"/>
      <c r="DI4" s="143" t="s">
        <v>72</v>
      </c>
      <c r="DJ4" s="143" t="s">
        <v>73</v>
      </c>
      <c r="DK4" s="134" t="s">
        <v>74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75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76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77</v>
      </c>
      <c r="B5" s="55"/>
      <c r="C5" s="55"/>
      <c r="D5" s="55"/>
      <c r="E5" s="55"/>
      <c r="F5" s="55"/>
      <c r="G5" s="55"/>
      <c r="H5" s="56" t="s">
        <v>78</v>
      </c>
      <c r="I5" s="56" t="s">
        <v>79</v>
      </c>
      <c r="J5" s="56" t="s">
        <v>80</v>
      </c>
      <c r="K5" s="56" t="s">
        <v>81</v>
      </c>
      <c r="L5" s="56" t="s">
        <v>82</v>
      </c>
      <c r="M5" s="56" t="s">
        <v>4</v>
      </c>
      <c r="N5" s="56" t="s">
        <v>5</v>
      </c>
      <c r="O5" s="56" t="s">
        <v>83</v>
      </c>
      <c r="P5" s="56" t="s">
        <v>84</v>
      </c>
      <c r="Q5" s="56" t="s">
        <v>85</v>
      </c>
      <c r="R5" s="56" t="s">
        <v>86</v>
      </c>
      <c r="S5" s="56" t="s">
        <v>87</v>
      </c>
      <c r="T5" s="56" t="s">
        <v>7</v>
      </c>
      <c r="U5" s="56" t="s">
        <v>88</v>
      </c>
      <c r="V5" s="56" t="s">
        <v>89</v>
      </c>
      <c r="W5" s="56" t="s">
        <v>90</v>
      </c>
      <c r="X5" s="56" t="s">
        <v>18</v>
      </c>
      <c r="Y5" s="56" t="s">
        <v>91</v>
      </c>
      <c r="Z5" s="56" t="s">
        <v>92</v>
      </c>
      <c r="AA5" s="56" t="s">
        <v>93</v>
      </c>
      <c r="AB5" s="56" t="s">
        <v>94</v>
      </c>
      <c r="AC5" s="56" t="s">
        <v>95</v>
      </c>
      <c r="AD5" s="56" t="s">
        <v>96</v>
      </c>
      <c r="AE5" s="56" t="s">
        <v>97</v>
      </c>
      <c r="AF5" s="56" t="s">
        <v>98</v>
      </c>
      <c r="AG5" s="56" t="s">
        <v>99</v>
      </c>
      <c r="AH5" s="56" t="s">
        <v>100</v>
      </c>
      <c r="AI5" s="56" t="s">
        <v>101</v>
      </c>
      <c r="AJ5" s="56" t="s">
        <v>91</v>
      </c>
      <c r="AK5" s="56" t="s">
        <v>92</v>
      </c>
      <c r="AL5" s="56" t="s">
        <v>93</v>
      </c>
      <c r="AM5" s="56" t="s">
        <v>94</v>
      </c>
      <c r="AN5" s="56" t="s">
        <v>95</v>
      </c>
      <c r="AO5" s="56" t="s">
        <v>96</v>
      </c>
      <c r="AP5" s="56" t="s">
        <v>97</v>
      </c>
      <c r="AQ5" s="56" t="s">
        <v>98</v>
      </c>
      <c r="AR5" s="56" t="s">
        <v>99</v>
      </c>
      <c r="AS5" s="56" t="s">
        <v>100</v>
      </c>
      <c r="AT5" s="56" t="s">
        <v>101</v>
      </c>
      <c r="AU5" s="56" t="s">
        <v>91</v>
      </c>
      <c r="AV5" s="56" t="s">
        <v>92</v>
      </c>
      <c r="AW5" s="56" t="s">
        <v>102</v>
      </c>
      <c r="AX5" s="56" t="s">
        <v>94</v>
      </c>
      <c r="AY5" s="56" t="s">
        <v>95</v>
      </c>
      <c r="AZ5" s="56" t="s">
        <v>96</v>
      </c>
      <c r="BA5" s="56" t="s">
        <v>97</v>
      </c>
      <c r="BB5" s="56" t="s">
        <v>98</v>
      </c>
      <c r="BC5" s="56" t="s">
        <v>99</v>
      </c>
      <c r="BD5" s="56" t="s">
        <v>100</v>
      </c>
      <c r="BE5" s="56" t="s">
        <v>101</v>
      </c>
      <c r="BF5" s="56" t="s">
        <v>91</v>
      </c>
      <c r="BG5" s="56" t="s">
        <v>103</v>
      </c>
      <c r="BH5" s="56" t="s">
        <v>102</v>
      </c>
      <c r="BI5" s="56" t="s">
        <v>104</v>
      </c>
      <c r="BJ5" s="56" t="s">
        <v>95</v>
      </c>
      <c r="BK5" s="56" t="s">
        <v>96</v>
      </c>
      <c r="BL5" s="56" t="s">
        <v>97</v>
      </c>
      <c r="BM5" s="56" t="s">
        <v>98</v>
      </c>
      <c r="BN5" s="56" t="s">
        <v>99</v>
      </c>
      <c r="BO5" s="56" t="s">
        <v>100</v>
      </c>
      <c r="BP5" s="56" t="s">
        <v>101</v>
      </c>
      <c r="BQ5" s="56" t="s">
        <v>105</v>
      </c>
      <c r="BR5" s="56" t="s">
        <v>92</v>
      </c>
      <c r="BS5" s="56" t="s">
        <v>93</v>
      </c>
      <c r="BT5" s="56" t="s">
        <v>106</v>
      </c>
      <c r="BU5" s="56" t="s">
        <v>95</v>
      </c>
      <c r="BV5" s="56" t="s">
        <v>96</v>
      </c>
      <c r="BW5" s="56" t="s">
        <v>97</v>
      </c>
      <c r="BX5" s="56" t="s">
        <v>98</v>
      </c>
      <c r="BY5" s="56" t="s">
        <v>99</v>
      </c>
      <c r="BZ5" s="56" t="s">
        <v>100</v>
      </c>
      <c r="CA5" s="56" t="s">
        <v>101</v>
      </c>
      <c r="CB5" s="56" t="s">
        <v>105</v>
      </c>
      <c r="CC5" s="56" t="s">
        <v>92</v>
      </c>
      <c r="CD5" s="56" t="s">
        <v>102</v>
      </c>
      <c r="CE5" s="56" t="s">
        <v>106</v>
      </c>
      <c r="CF5" s="56" t="s">
        <v>107</v>
      </c>
      <c r="CG5" s="56" t="s">
        <v>96</v>
      </c>
      <c r="CH5" s="56" t="s">
        <v>97</v>
      </c>
      <c r="CI5" s="56" t="s">
        <v>98</v>
      </c>
      <c r="CJ5" s="56" t="s">
        <v>99</v>
      </c>
      <c r="CK5" s="56" t="s">
        <v>100</v>
      </c>
      <c r="CL5" s="56" t="s">
        <v>101</v>
      </c>
      <c r="CM5" s="56" t="s">
        <v>108</v>
      </c>
      <c r="CN5" s="56" t="s">
        <v>92</v>
      </c>
      <c r="CO5" s="56" t="s">
        <v>102</v>
      </c>
      <c r="CP5" s="56" t="s">
        <v>94</v>
      </c>
      <c r="CQ5" s="56" t="s">
        <v>109</v>
      </c>
      <c r="CR5" s="56" t="s">
        <v>96</v>
      </c>
      <c r="CS5" s="56" t="s">
        <v>97</v>
      </c>
      <c r="CT5" s="56" t="s">
        <v>98</v>
      </c>
      <c r="CU5" s="56" t="s">
        <v>99</v>
      </c>
      <c r="CV5" s="56" t="s">
        <v>100</v>
      </c>
      <c r="CW5" s="56" t="s">
        <v>101</v>
      </c>
      <c r="CX5" s="56" t="s">
        <v>91</v>
      </c>
      <c r="CY5" s="56" t="s">
        <v>92</v>
      </c>
      <c r="CZ5" s="56" t="s">
        <v>93</v>
      </c>
      <c r="DA5" s="56" t="s">
        <v>106</v>
      </c>
      <c r="DB5" s="56" t="s">
        <v>110</v>
      </c>
      <c r="DC5" s="56" t="s">
        <v>96</v>
      </c>
      <c r="DD5" s="56" t="s">
        <v>97</v>
      </c>
      <c r="DE5" s="56" t="s">
        <v>98</v>
      </c>
      <c r="DF5" s="56" t="s">
        <v>99</v>
      </c>
      <c r="DG5" s="56" t="s">
        <v>100</v>
      </c>
      <c r="DH5" s="56" t="s">
        <v>101</v>
      </c>
      <c r="DI5" s="144"/>
      <c r="DJ5" s="144"/>
      <c r="DK5" s="56" t="s">
        <v>111</v>
      </c>
      <c r="DL5" s="56" t="s">
        <v>103</v>
      </c>
      <c r="DM5" s="56" t="s">
        <v>102</v>
      </c>
      <c r="DN5" s="56" t="s">
        <v>106</v>
      </c>
      <c r="DO5" s="56" t="s">
        <v>95</v>
      </c>
      <c r="DP5" s="56" t="s">
        <v>96</v>
      </c>
      <c r="DQ5" s="56" t="s">
        <v>97</v>
      </c>
      <c r="DR5" s="56" t="s">
        <v>98</v>
      </c>
      <c r="DS5" s="56" t="s">
        <v>99</v>
      </c>
      <c r="DT5" s="56" t="s">
        <v>100</v>
      </c>
      <c r="DU5" s="56" t="s">
        <v>35</v>
      </c>
      <c r="DV5" s="56" t="s">
        <v>105</v>
      </c>
      <c r="DW5" s="56" t="s">
        <v>92</v>
      </c>
      <c r="DX5" s="56" t="s">
        <v>102</v>
      </c>
      <c r="DY5" s="56" t="s">
        <v>106</v>
      </c>
      <c r="DZ5" s="56" t="s">
        <v>95</v>
      </c>
      <c r="EA5" s="56" t="s">
        <v>96</v>
      </c>
      <c r="EB5" s="56" t="s">
        <v>97</v>
      </c>
      <c r="EC5" s="56" t="s">
        <v>98</v>
      </c>
      <c r="ED5" s="56" t="s">
        <v>99</v>
      </c>
      <c r="EE5" s="56" t="s">
        <v>100</v>
      </c>
      <c r="EF5" s="56" t="s">
        <v>101</v>
      </c>
      <c r="EG5" s="56" t="s">
        <v>112</v>
      </c>
      <c r="EH5" s="56" t="s">
        <v>113</v>
      </c>
      <c r="EI5" s="56" t="s">
        <v>114</v>
      </c>
      <c r="EJ5" s="56" t="s">
        <v>115</v>
      </c>
      <c r="EK5" s="56" t="s">
        <v>116</v>
      </c>
      <c r="EL5" s="56" t="s">
        <v>117</v>
      </c>
      <c r="EM5" s="56" t="s">
        <v>118</v>
      </c>
      <c r="EN5" s="56" t="s">
        <v>119</v>
      </c>
      <c r="EO5" s="56" t="s">
        <v>120</v>
      </c>
      <c r="EP5" s="56" t="s">
        <v>121</v>
      </c>
    </row>
    <row r="6" spans="1:146" s="66" customFormat="1" x14ac:dyDescent="0.15">
      <c r="A6" s="42" t="s">
        <v>122</v>
      </c>
      <c r="B6" s="57">
        <f>B8</f>
        <v>2018</v>
      </c>
      <c r="C6" s="57">
        <f t="shared" ref="C6:X6" si="2">C8</f>
        <v>52035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7</v>
      </c>
      <c r="H6" s="57" t="str">
        <f>SUBSTITUTE(H8,"　","")</f>
        <v>秋田県横手市</v>
      </c>
      <c r="I6" s="57" t="str">
        <f t="shared" si="2"/>
        <v>大雄ふるさとセンター1号館・3号館（ゆとりおん大雄）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Ａ２Ｂ１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2413</v>
      </c>
      <c r="R6" s="60">
        <f t="shared" si="2"/>
        <v>133</v>
      </c>
      <c r="S6" s="61">
        <f t="shared" si="2"/>
        <v>5373</v>
      </c>
      <c r="T6" s="62" t="str">
        <f t="shared" si="2"/>
        <v>導入なし</v>
      </c>
      <c r="U6" s="58">
        <f t="shared" si="2"/>
        <v>0</v>
      </c>
      <c r="V6" s="62" t="str">
        <f t="shared" si="2"/>
        <v>無</v>
      </c>
      <c r="W6" s="63">
        <f t="shared" si="2"/>
        <v>81</v>
      </c>
      <c r="X6" s="62" t="str">
        <f t="shared" si="2"/>
        <v>有</v>
      </c>
      <c r="Y6" s="64" t="e">
        <f>IF(Y8="-",NA(),Y8)</f>
        <v>#N/A</v>
      </c>
      <c r="Z6" s="64">
        <f t="shared" ref="Z6:AH6" si="3">IF(Z8="-",NA(),Z8)</f>
        <v>103.9</v>
      </c>
      <c r="AA6" s="64">
        <f t="shared" si="3"/>
        <v>102.3</v>
      </c>
      <c r="AB6" s="64">
        <f t="shared" si="3"/>
        <v>95.6</v>
      </c>
      <c r="AC6" s="64">
        <f t="shared" si="3"/>
        <v>102.8</v>
      </c>
      <c r="AD6" s="64">
        <f t="shared" si="3"/>
        <v>99.8</v>
      </c>
      <c r="AE6" s="64">
        <f t="shared" si="3"/>
        <v>105.6</v>
      </c>
      <c r="AF6" s="64">
        <f t="shared" si="3"/>
        <v>101.7</v>
      </c>
      <c r="AG6" s="64">
        <f t="shared" si="3"/>
        <v>98.7</v>
      </c>
      <c r="AH6" s="64">
        <f t="shared" si="3"/>
        <v>100.3</v>
      </c>
      <c r="AI6" s="64" t="str">
        <f>IF(AI8="-","【-】","【"&amp;SUBSTITUTE(TEXT(AI8,"#,##0.0"),"-","△")&amp;"】")</f>
        <v>【112.0】</v>
      </c>
      <c r="AJ6" s="64" t="e">
        <f>IF(AJ8="-",NA(),AJ8)</f>
        <v>#N/A</v>
      </c>
      <c r="AK6" s="64">
        <f t="shared" ref="AK6:AS6" si="4">IF(AK8="-",NA(),AK8)</f>
        <v>11.5</v>
      </c>
      <c r="AL6" s="64">
        <f t="shared" si="4"/>
        <v>26.5</v>
      </c>
      <c r="AM6" s="64">
        <f t="shared" si="4"/>
        <v>27.2</v>
      </c>
      <c r="AN6" s="64">
        <f t="shared" si="4"/>
        <v>36.1</v>
      </c>
      <c r="AO6" s="64">
        <f t="shared" si="4"/>
        <v>25.2</v>
      </c>
      <c r="AP6" s="64">
        <f t="shared" si="4"/>
        <v>20.7</v>
      </c>
      <c r="AQ6" s="64">
        <f t="shared" si="4"/>
        <v>23.9</v>
      </c>
      <c r="AR6" s="64">
        <f t="shared" si="4"/>
        <v>28.3</v>
      </c>
      <c r="AS6" s="64">
        <f t="shared" si="4"/>
        <v>24.2</v>
      </c>
      <c r="AT6" s="64" t="str">
        <f>IF(AT8="-","【-】","【"&amp;SUBSTITUTE(TEXT(AT8,"#,##0.0"),"-","△")&amp;"】")</f>
        <v>【19.5】</v>
      </c>
      <c r="AU6" s="59" t="e">
        <f>IF(AU8="-",NA(),AU8)</f>
        <v>#N/A</v>
      </c>
      <c r="AV6" s="59">
        <f t="shared" ref="AV6:BD6" si="5">IF(AV8="-",NA(),AV8)</f>
        <v>6819</v>
      </c>
      <c r="AW6" s="59">
        <f t="shared" si="5"/>
        <v>8937</v>
      </c>
      <c r="AX6" s="59">
        <f t="shared" si="5"/>
        <v>11923</v>
      </c>
      <c r="AY6" s="59">
        <f t="shared" si="5"/>
        <v>14579</v>
      </c>
      <c r="AZ6" s="59">
        <f t="shared" si="5"/>
        <v>1748</v>
      </c>
      <c r="BA6" s="59">
        <f t="shared" si="5"/>
        <v>1943</v>
      </c>
      <c r="BB6" s="59">
        <f t="shared" si="5"/>
        <v>2296</v>
      </c>
      <c r="BC6" s="59">
        <f t="shared" si="5"/>
        <v>2654</v>
      </c>
      <c r="BD6" s="59">
        <f t="shared" si="5"/>
        <v>3438</v>
      </c>
      <c r="BE6" s="59" t="str">
        <f>IF(BE8="-","【-】","【"&amp;SUBSTITUTE(TEXT(BE8,"#,##0"),"-","△")&amp;"】")</f>
        <v>【4,220】</v>
      </c>
      <c r="BF6" s="64" t="e">
        <f>IF(BF8="-",NA(),BF8)</f>
        <v>#N/A</v>
      </c>
      <c r="BG6" s="64">
        <f t="shared" ref="BG6:BO6" si="6">IF(BG8="-",NA(),BG8)</f>
        <v>2.2999999999999998</v>
      </c>
      <c r="BH6" s="64">
        <f t="shared" si="6"/>
        <v>3.5</v>
      </c>
      <c r="BI6" s="64">
        <f t="shared" si="6"/>
        <v>4.5</v>
      </c>
      <c r="BJ6" s="64">
        <f t="shared" si="6"/>
        <v>5.0999999999999996</v>
      </c>
      <c r="BK6" s="64">
        <f t="shared" si="6"/>
        <v>17.100000000000001</v>
      </c>
      <c r="BL6" s="64">
        <f t="shared" si="6"/>
        <v>16.100000000000001</v>
      </c>
      <c r="BM6" s="64">
        <f t="shared" si="6"/>
        <v>14</v>
      </c>
      <c r="BN6" s="64">
        <f t="shared" si="6"/>
        <v>16.5</v>
      </c>
      <c r="BO6" s="64">
        <f t="shared" si="6"/>
        <v>14.2</v>
      </c>
      <c r="BP6" s="64" t="str">
        <f>IF(BP8="-","【-】","【"&amp;SUBSTITUTE(TEXT(BP8,"#,##0.0"),"-","△")&amp;"】")</f>
        <v>【22.1】</v>
      </c>
      <c r="BQ6" s="64" t="e">
        <f>IF(BQ8="-",NA(),BQ8)</f>
        <v>#N/A</v>
      </c>
      <c r="BR6" s="64">
        <f t="shared" ref="BR6:BZ6" si="7">IF(BR8="-",NA(),BR8)</f>
        <v>29.8</v>
      </c>
      <c r="BS6" s="64">
        <f t="shared" si="7"/>
        <v>44.4</v>
      </c>
      <c r="BT6" s="64">
        <f t="shared" si="7"/>
        <v>52.3</v>
      </c>
      <c r="BU6" s="64">
        <f t="shared" si="7"/>
        <v>52.7</v>
      </c>
      <c r="BV6" s="64">
        <f t="shared" si="7"/>
        <v>37.700000000000003</v>
      </c>
      <c r="BW6" s="64">
        <f t="shared" si="7"/>
        <v>37.700000000000003</v>
      </c>
      <c r="BX6" s="64">
        <f t="shared" si="7"/>
        <v>37.4</v>
      </c>
      <c r="BY6" s="64">
        <f t="shared" si="7"/>
        <v>35</v>
      </c>
      <c r="BZ6" s="64">
        <f t="shared" si="7"/>
        <v>39.1</v>
      </c>
      <c r="CA6" s="64" t="str">
        <f>IF(CA8="-","【-】","【"&amp;SUBSTITUTE(TEXT(CA8,"#,##0.0"),"-","△")&amp;"】")</f>
        <v>【32.5】</v>
      </c>
      <c r="CB6" s="64" t="e">
        <f>IF(CB8="-",NA(),CB8)</f>
        <v>#N/A</v>
      </c>
      <c r="CC6" s="64">
        <f t="shared" ref="CC6:CK6" si="8">IF(CC8="-",NA(),CC8)</f>
        <v>-9.3000000000000007</v>
      </c>
      <c r="CD6" s="64">
        <f t="shared" si="8"/>
        <v>-30</v>
      </c>
      <c r="CE6" s="64">
        <f t="shared" si="8"/>
        <v>-46.8</v>
      </c>
      <c r="CF6" s="64">
        <f t="shared" si="8"/>
        <v>-50.8</v>
      </c>
      <c r="CG6" s="64">
        <f t="shared" si="8"/>
        <v>-23.8</v>
      </c>
      <c r="CH6" s="64">
        <f t="shared" si="8"/>
        <v>-19.3</v>
      </c>
      <c r="CI6" s="64">
        <f t="shared" si="8"/>
        <v>-24.5</v>
      </c>
      <c r="CJ6" s="64">
        <f t="shared" si="8"/>
        <v>-24.8</v>
      </c>
      <c r="CK6" s="64">
        <f t="shared" si="8"/>
        <v>-38.700000000000003</v>
      </c>
      <c r="CL6" s="64" t="str">
        <f>IF(CL8="-","【-】","【"&amp;SUBSTITUTE(TEXT(CL8,"#,##0.0"),"-","△")&amp;"】")</f>
        <v>【△106.0】</v>
      </c>
      <c r="CM6" s="59" t="e">
        <f>IF(CM8="-",NA(),CM8)</f>
        <v>#N/A</v>
      </c>
      <c r="CN6" s="59">
        <f t="shared" ref="CN6:CV6" si="9">IF(CN8="-",NA(),CN8)</f>
        <v>-5877</v>
      </c>
      <c r="CO6" s="59">
        <f t="shared" si="9"/>
        <v>-23746</v>
      </c>
      <c r="CP6" s="59">
        <f t="shared" si="9"/>
        <v>-30499</v>
      </c>
      <c r="CQ6" s="59">
        <f t="shared" si="9"/>
        <v>-33229</v>
      </c>
      <c r="CR6" s="59">
        <f t="shared" si="9"/>
        <v>10811</v>
      </c>
      <c r="CS6" s="59">
        <f t="shared" si="9"/>
        <v>10264</v>
      </c>
      <c r="CT6" s="59">
        <f t="shared" si="9"/>
        <v>3626</v>
      </c>
      <c r="CU6" s="59">
        <f t="shared" si="9"/>
        <v>-2250</v>
      </c>
      <c r="CV6" s="59">
        <f t="shared" si="9"/>
        <v>-202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123</v>
      </c>
      <c r="DI6" s="60">
        <f t="shared" ref="DI6:DJ6" si="10">DI8</f>
        <v>240852</v>
      </c>
      <c r="DJ6" s="60">
        <f t="shared" si="10"/>
        <v>107531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124</v>
      </c>
      <c r="DV6" s="64" t="e">
        <f>IF(DV8="-",NA(),DV8)</f>
        <v>#N/A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52.9</v>
      </c>
      <c r="EB6" s="64">
        <f t="shared" si="11"/>
        <v>31.6</v>
      </c>
      <c r="EC6" s="64">
        <f t="shared" si="11"/>
        <v>32.9</v>
      </c>
      <c r="ED6" s="64">
        <f t="shared" si="11"/>
        <v>19.3</v>
      </c>
      <c r="EE6" s="64">
        <f t="shared" si="11"/>
        <v>8.5</v>
      </c>
      <c r="EF6" s="64" t="str">
        <f>IF(EF8="-","【-】","【"&amp;SUBSTITUTE(TEXT(EF8,"#,##0.0"),"-","△")&amp;"】")</f>
        <v>【167.7】</v>
      </c>
      <c r="EG6" s="65" t="e">
        <f>IF(EG8="-",NA(),EG8)</f>
        <v>#N/A</v>
      </c>
      <c r="EH6" s="65">
        <f t="shared" ref="EH6:EP6" si="12">IF(EH8="-",NA(),EH8)</f>
        <v>2.9999999999999997E-4</v>
      </c>
      <c r="EI6" s="65">
        <f t="shared" si="12"/>
        <v>5.0000000000000001E-4</v>
      </c>
      <c r="EJ6" s="65">
        <f t="shared" si="12"/>
        <v>6.9999999999999999E-4</v>
      </c>
      <c r="EK6" s="65">
        <f t="shared" si="12"/>
        <v>6.9999999999999999E-4</v>
      </c>
      <c r="EL6" s="65">
        <f t="shared" si="12"/>
        <v>7.2999999999999995E-2</v>
      </c>
      <c r="EM6" s="65">
        <f t="shared" si="12"/>
        <v>9.0999999999999998E-2</v>
      </c>
      <c r="EN6" s="65">
        <f t="shared" si="12"/>
        <v>0.1149</v>
      </c>
      <c r="EO6" s="65">
        <f t="shared" si="12"/>
        <v>0.11459999999999999</v>
      </c>
      <c r="EP6" s="65">
        <f t="shared" si="12"/>
        <v>7.7200000000000005E-2</v>
      </c>
    </row>
    <row r="7" spans="1:146" s="66" customFormat="1" x14ac:dyDescent="0.15">
      <c r="A7" s="42" t="s">
        <v>125</v>
      </c>
      <c r="B7" s="57">
        <f t="shared" ref="B7:X7" si="13">B8</f>
        <v>2018</v>
      </c>
      <c r="C7" s="57">
        <f t="shared" si="13"/>
        <v>52035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7</v>
      </c>
      <c r="H7" s="57" t="str">
        <f t="shared" si="13"/>
        <v>秋田県　横手市</v>
      </c>
      <c r="I7" s="57" t="str">
        <f t="shared" si="13"/>
        <v>大雄ふるさとセンター1号館・3号館（ゆとりおん大雄）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Ａ２Ｂ１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2413</v>
      </c>
      <c r="R7" s="60">
        <f t="shared" si="13"/>
        <v>133</v>
      </c>
      <c r="S7" s="61">
        <f t="shared" si="13"/>
        <v>5373</v>
      </c>
      <c r="T7" s="62" t="str">
        <f t="shared" si="13"/>
        <v>導入なし</v>
      </c>
      <c r="U7" s="58">
        <f t="shared" si="13"/>
        <v>0</v>
      </c>
      <c r="V7" s="62" t="str">
        <f t="shared" si="13"/>
        <v>無</v>
      </c>
      <c r="W7" s="63">
        <f t="shared" si="13"/>
        <v>81</v>
      </c>
      <c r="X7" s="62" t="str">
        <f t="shared" si="13"/>
        <v>有</v>
      </c>
      <c r="Y7" s="64" t="str">
        <f>Y8</f>
        <v>-</v>
      </c>
      <c r="Z7" s="64">
        <f t="shared" ref="Z7:AH7" si="14">Z8</f>
        <v>103.9</v>
      </c>
      <c r="AA7" s="64">
        <f t="shared" si="14"/>
        <v>102.3</v>
      </c>
      <c r="AB7" s="64">
        <f t="shared" si="14"/>
        <v>95.6</v>
      </c>
      <c r="AC7" s="64">
        <f t="shared" si="14"/>
        <v>102.8</v>
      </c>
      <c r="AD7" s="64">
        <f t="shared" si="14"/>
        <v>99.8</v>
      </c>
      <c r="AE7" s="64">
        <f t="shared" si="14"/>
        <v>105.6</v>
      </c>
      <c r="AF7" s="64">
        <f t="shared" si="14"/>
        <v>101.7</v>
      </c>
      <c r="AG7" s="64">
        <f t="shared" si="14"/>
        <v>98.7</v>
      </c>
      <c r="AH7" s="64">
        <f t="shared" si="14"/>
        <v>100.3</v>
      </c>
      <c r="AI7" s="64"/>
      <c r="AJ7" s="64" t="str">
        <f>AJ8</f>
        <v>-</v>
      </c>
      <c r="AK7" s="64">
        <f t="shared" ref="AK7:AS7" si="15">AK8</f>
        <v>11.5</v>
      </c>
      <c r="AL7" s="64">
        <f t="shared" si="15"/>
        <v>26.5</v>
      </c>
      <c r="AM7" s="64">
        <f t="shared" si="15"/>
        <v>27.2</v>
      </c>
      <c r="AN7" s="64">
        <f t="shared" si="15"/>
        <v>36.1</v>
      </c>
      <c r="AO7" s="64">
        <f t="shared" si="15"/>
        <v>25.2</v>
      </c>
      <c r="AP7" s="64">
        <f t="shared" si="15"/>
        <v>20.7</v>
      </c>
      <c r="AQ7" s="64">
        <f t="shared" si="15"/>
        <v>23.9</v>
      </c>
      <c r="AR7" s="64">
        <f t="shared" si="15"/>
        <v>28.3</v>
      </c>
      <c r="AS7" s="64">
        <f t="shared" si="15"/>
        <v>24.2</v>
      </c>
      <c r="AT7" s="64"/>
      <c r="AU7" s="59" t="str">
        <f>AU8</f>
        <v>-</v>
      </c>
      <c r="AV7" s="59">
        <f t="shared" ref="AV7:BD7" si="16">AV8</f>
        <v>6819</v>
      </c>
      <c r="AW7" s="59">
        <f t="shared" si="16"/>
        <v>8937</v>
      </c>
      <c r="AX7" s="59">
        <f t="shared" si="16"/>
        <v>11923</v>
      </c>
      <c r="AY7" s="59">
        <f t="shared" si="16"/>
        <v>14579</v>
      </c>
      <c r="AZ7" s="59">
        <f t="shared" si="16"/>
        <v>1748</v>
      </c>
      <c r="BA7" s="59">
        <f t="shared" si="16"/>
        <v>1943</v>
      </c>
      <c r="BB7" s="59">
        <f t="shared" si="16"/>
        <v>2296</v>
      </c>
      <c r="BC7" s="59">
        <f t="shared" si="16"/>
        <v>2654</v>
      </c>
      <c r="BD7" s="59">
        <f t="shared" si="16"/>
        <v>3438</v>
      </c>
      <c r="BE7" s="59"/>
      <c r="BF7" s="64" t="str">
        <f>BF8</f>
        <v>-</v>
      </c>
      <c r="BG7" s="64">
        <f t="shared" ref="BG7:BO7" si="17">BG8</f>
        <v>2.2999999999999998</v>
      </c>
      <c r="BH7" s="64">
        <f t="shared" si="17"/>
        <v>3.5</v>
      </c>
      <c r="BI7" s="64">
        <f t="shared" si="17"/>
        <v>4.5</v>
      </c>
      <c r="BJ7" s="64">
        <f t="shared" si="17"/>
        <v>5.0999999999999996</v>
      </c>
      <c r="BK7" s="64">
        <f t="shared" si="17"/>
        <v>17.100000000000001</v>
      </c>
      <c r="BL7" s="64">
        <f t="shared" si="17"/>
        <v>16.100000000000001</v>
      </c>
      <c r="BM7" s="64">
        <f t="shared" si="17"/>
        <v>14</v>
      </c>
      <c r="BN7" s="64">
        <f t="shared" si="17"/>
        <v>16.5</v>
      </c>
      <c r="BO7" s="64">
        <f t="shared" si="17"/>
        <v>14.2</v>
      </c>
      <c r="BP7" s="64"/>
      <c r="BQ7" s="64" t="str">
        <f>BQ8</f>
        <v>-</v>
      </c>
      <c r="BR7" s="64">
        <f t="shared" ref="BR7:BZ7" si="18">BR8</f>
        <v>29.8</v>
      </c>
      <c r="BS7" s="64">
        <f t="shared" si="18"/>
        <v>44.4</v>
      </c>
      <c r="BT7" s="64">
        <f t="shared" si="18"/>
        <v>52.3</v>
      </c>
      <c r="BU7" s="64">
        <f t="shared" si="18"/>
        <v>52.7</v>
      </c>
      <c r="BV7" s="64">
        <f t="shared" si="18"/>
        <v>37.700000000000003</v>
      </c>
      <c r="BW7" s="64">
        <f t="shared" si="18"/>
        <v>37.700000000000003</v>
      </c>
      <c r="BX7" s="64">
        <f t="shared" si="18"/>
        <v>37.4</v>
      </c>
      <c r="BY7" s="64">
        <f t="shared" si="18"/>
        <v>35</v>
      </c>
      <c r="BZ7" s="64">
        <f t="shared" si="18"/>
        <v>39.1</v>
      </c>
      <c r="CA7" s="64"/>
      <c r="CB7" s="64" t="str">
        <f>CB8</f>
        <v>-</v>
      </c>
      <c r="CC7" s="64">
        <f t="shared" ref="CC7:CK7" si="19">CC8</f>
        <v>-9.3000000000000007</v>
      </c>
      <c r="CD7" s="64">
        <f t="shared" si="19"/>
        <v>-30</v>
      </c>
      <c r="CE7" s="64">
        <f t="shared" si="19"/>
        <v>-46.8</v>
      </c>
      <c r="CF7" s="64">
        <f t="shared" si="19"/>
        <v>-50.8</v>
      </c>
      <c r="CG7" s="64">
        <f t="shared" si="19"/>
        <v>-23.8</v>
      </c>
      <c r="CH7" s="64">
        <f t="shared" si="19"/>
        <v>-19.3</v>
      </c>
      <c r="CI7" s="64">
        <f t="shared" si="19"/>
        <v>-24.5</v>
      </c>
      <c r="CJ7" s="64">
        <f t="shared" si="19"/>
        <v>-24.8</v>
      </c>
      <c r="CK7" s="64">
        <f t="shared" si="19"/>
        <v>-38.700000000000003</v>
      </c>
      <c r="CL7" s="64"/>
      <c r="CM7" s="59" t="str">
        <f>CM8</f>
        <v>-</v>
      </c>
      <c r="CN7" s="59">
        <f t="shared" ref="CN7:CV7" si="20">CN8</f>
        <v>-5877</v>
      </c>
      <c r="CO7" s="59">
        <f t="shared" si="20"/>
        <v>-23746</v>
      </c>
      <c r="CP7" s="59">
        <f t="shared" si="20"/>
        <v>-30499</v>
      </c>
      <c r="CQ7" s="59">
        <f t="shared" si="20"/>
        <v>-33229</v>
      </c>
      <c r="CR7" s="59">
        <f t="shared" si="20"/>
        <v>10811</v>
      </c>
      <c r="CS7" s="59">
        <f t="shared" si="20"/>
        <v>10264</v>
      </c>
      <c r="CT7" s="59">
        <f t="shared" si="20"/>
        <v>3626</v>
      </c>
      <c r="CU7" s="59">
        <f t="shared" si="20"/>
        <v>-2250</v>
      </c>
      <c r="CV7" s="59">
        <f t="shared" si="20"/>
        <v>-202</v>
      </c>
      <c r="CW7" s="59"/>
      <c r="CX7" s="64" t="s">
        <v>126</v>
      </c>
      <c r="CY7" s="64" t="s">
        <v>126</v>
      </c>
      <c r="CZ7" s="64" t="s">
        <v>126</v>
      </c>
      <c r="DA7" s="64" t="s">
        <v>126</v>
      </c>
      <c r="DB7" s="64" t="s">
        <v>126</v>
      </c>
      <c r="DC7" s="64" t="s">
        <v>126</v>
      </c>
      <c r="DD7" s="64" t="s">
        <v>126</v>
      </c>
      <c r="DE7" s="64" t="s">
        <v>126</v>
      </c>
      <c r="DF7" s="64" t="s">
        <v>126</v>
      </c>
      <c r="DG7" s="64" t="s">
        <v>123</v>
      </c>
      <c r="DH7" s="64"/>
      <c r="DI7" s="60">
        <f>DI8</f>
        <v>240852</v>
      </c>
      <c r="DJ7" s="60">
        <f>DJ8</f>
        <v>107531</v>
      </c>
      <c r="DK7" s="64" t="s">
        <v>126</v>
      </c>
      <c r="DL7" s="64" t="s">
        <v>126</v>
      </c>
      <c r="DM7" s="64" t="s">
        <v>126</v>
      </c>
      <c r="DN7" s="64" t="s">
        <v>126</v>
      </c>
      <c r="DO7" s="64" t="s">
        <v>126</v>
      </c>
      <c r="DP7" s="64" t="s">
        <v>126</v>
      </c>
      <c r="DQ7" s="64" t="s">
        <v>126</v>
      </c>
      <c r="DR7" s="64" t="s">
        <v>126</v>
      </c>
      <c r="DS7" s="64" t="s">
        <v>126</v>
      </c>
      <c r="DT7" s="64" t="s">
        <v>123</v>
      </c>
      <c r="DU7" s="64"/>
      <c r="DV7" s="64" t="str">
        <f>DV8</f>
        <v>-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52.9</v>
      </c>
      <c r="EB7" s="64">
        <f t="shared" si="21"/>
        <v>31.6</v>
      </c>
      <c r="EC7" s="64">
        <f t="shared" si="21"/>
        <v>32.9</v>
      </c>
      <c r="ED7" s="64">
        <f t="shared" si="21"/>
        <v>19.3</v>
      </c>
      <c r="EE7" s="64">
        <f t="shared" si="21"/>
        <v>8.5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52035</v>
      </c>
      <c r="D8" s="67">
        <v>47</v>
      </c>
      <c r="E8" s="67">
        <v>11</v>
      </c>
      <c r="F8" s="67">
        <v>1</v>
      </c>
      <c r="G8" s="67">
        <v>7</v>
      </c>
      <c r="H8" s="67" t="s">
        <v>127</v>
      </c>
      <c r="I8" s="67" t="s">
        <v>128</v>
      </c>
      <c r="J8" s="67" t="s">
        <v>129</v>
      </c>
      <c r="K8" s="67" t="s">
        <v>130</v>
      </c>
      <c r="L8" s="67" t="s">
        <v>131</v>
      </c>
      <c r="M8" s="67" t="s">
        <v>132</v>
      </c>
      <c r="N8" s="67" t="s">
        <v>133</v>
      </c>
      <c r="O8" s="68" t="s">
        <v>134</v>
      </c>
      <c r="P8" s="68" t="s">
        <v>134</v>
      </c>
      <c r="Q8" s="69">
        <v>2413</v>
      </c>
      <c r="R8" s="69">
        <v>133</v>
      </c>
      <c r="S8" s="70">
        <v>5373</v>
      </c>
      <c r="T8" s="71" t="s">
        <v>135</v>
      </c>
      <c r="U8" s="68">
        <v>0</v>
      </c>
      <c r="V8" s="71" t="s">
        <v>136</v>
      </c>
      <c r="W8" s="72">
        <v>81</v>
      </c>
      <c r="X8" s="71" t="s">
        <v>137</v>
      </c>
      <c r="Y8" s="73" t="s">
        <v>138</v>
      </c>
      <c r="Z8" s="73">
        <v>103.9</v>
      </c>
      <c r="AA8" s="73">
        <v>102.3</v>
      </c>
      <c r="AB8" s="73">
        <v>95.6</v>
      </c>
      <c r="AC8" s="73">
        <v>102.8</v>
      </c>
      <c r="AD8" s="73">
        <v>99.8</v>
      </c>
      <c r="AE8" s="73">
        <v>105.6</v>
      </c>
      <c r="AF8" s="73">
        <v>101.7</v>
      </c>
      <c r="AG8" s="73">
        <v>98.7</v>
      </c>
      <c r="AH8" s="73">
        <v>100.3</v>
      </c>
      <c r="AI8" s="73">
        <v>112</v>
      </c>
      <c r="AJ8" s="73" t="s">
        <v>138</v>
      </c>
      <c r="AK8" s="73">
        <v>11.5</v>
      </c>
      <c r="AL8" s="73">
        <v>26.5</v>
      </c>
      <c r="AM8" s="73">
        <v>27.2</v>
      </c>
      <c r="AN8" s="73">
        <v>36.1</v>
      </c>
      <c r="AO8" s="73">
        <v>25.2</v>
      </c>
      <c r="AP8" s="73">
        <v>20.7</v>
      </c>
      <c r="AQ8" s="73">
        <v>23.9</v>
      </c>
      <c r="AR8" s="73">
        <v>28.3</v>
      </c>
      <c r="AS8" s="73">
        <v>24.2</v>
      </c>
      <c r="AT8" s="73">
        <v>19.5</v>
      </c>
      <c r="AU8" s="74" t="s">
        <v>138</v>
      </c>
      <c r="AV8" s="74">
        <v>6819</v>
      </c>
      <c r="AW8" s="74">
        <v>8937</v>
      </c>
      <c r="AX8" s="74">
        <v>11923</v>
      </c>
      <c r="AY8" s="74">
        <v>14579</v>
      </c>
      <c r="AZ8" s="74">
        <v>1748</v>
      </c>
      <c r="BA8" s="74">
        <v>1943</v>
      </c>
      <c r="BB8" s="74">
        <v>2296</v>
      </c>
      <c r="BC8" s="74">
        <v>2654</v>
      </c>
      <c r="BD8" s="74">
        <v>3438</v>
      </c>
      <c r="BE8" s="74">
        <v>4220</v>
      </c>
      <c r="BF8" s="73" t="s">
        <v>138</v>
      </c>
      <c r="BG8" s="73">
        <v>2.2999999999999998</v>
      </c>
      <c r="BH8" s="73">
        <v>3.5</v>
      </c>
      <c r="BI8" s="73">
        <v>4.5</v>
      </c>
      <c r="BJ8" s="73">
        <v>5.0999999999999996</v>
      </c>
      <c r="BK8" s="73">
        <v>17.100000000000001</v>
      </c>
      <c r="BL8" s="73">
        <v>16.100000000000001</v>
      </c>
      <c r="BM8" s="73">
        <v>14</v>
      </c>
      <c r="BN8" s="73">
        <v>16.5</v>
      </c>
      <c r="BO8" s="73">
        <v>14.2</v>
      </c>
      <c r="BP8" s="73">
        <v>22.1</v>
      </c>
      <c r="BQ8" s="73" t="s">
        <v>138</v>
      </c>
      <c r="BR8" s="73">
        <v>29.8</v>
      </c>
      <c r="BS8" s="73">
        <v>44.4</v>
      </c>
      <c r="BT8" s="73">
        <v>52.3</v>
      </c>
      <c r="BU8" s="73">
        <v>52.7</v>
      </c>
      <c r="BV8" s="73">
        <v>37.700000000000003</v>
      </c>
      <c r="BW8" s="73">
        <v>37.700000000000003</v>
      </c>
      <c r="BX8" s="73">
        <v>37.4</v>
      </c>
      <c r="BY8" s="73">
        <v>35</v>
      </c>
      <c r="BZ8" s="73">
        <v>39.1</v>
      </c>
      <c r="CA8" s="73">
        <v>32.5</v>
      </c>
      <c r="CB8" s="73" t="s">
        <v>138</v>
      </c>
      <c r="CC8" s="73">
        <v>-9.3000000000000007</v>
      </c>
      <c r="CD8" s="73">
        <v>-30</v>
      </c>
      <c r="CE8" s="75">
        <v>-46.8</v>
      </c>
      <c r="CF8" s="75">
        <v>-50.8</v>
      </c>
      <c r="CG8" s="73">
        <v>-23.8</v>
      </c>
      <c r="CH8" s="73">
        <v>-19.3</v>
      </c>
      <c r="CI8" s="73">
        <v>-24.5</v>
      </c>
      <c r="CJ8" s="73">
        <v>-24.8</v>
      </c>
      <c r="CK8" s="73">
        <v>-38.700000000000003</v>
      </c>
      <c r="CL8" s="73">
        <v>-106</v>
      </c>
      <c r="CM8" s="74" t="s">
        <v>138</v>
      </c>
      <c r="CN8" s="74">
        <v>-5877</v>
      </c>
      <c r="CO8" s="74">
        <v>-23746</v>
      </c>
      <c r="CP8" s="74">
        <v>-30499</v>
      </c>
      <c r="CQ8" s="74">
        <v>-33229</v>
      </c>
      <c r="CR8" s="74">
        <v>10811</v>
      </c>
      <c r="CS8" s="74">
        <v>10264</v>
      </c>
      <c r="CT8" s="74">
        <v>3626</v>
      </c>
      <c r="CU8" s="74">
        <v>-2250</v>
      </c>
      <c r="CV8" s="74">
        <v>-202</v>
      </c>
      <c r="CW8" s="74">
        <v>-5790</v>
      </c>
      <c r="CX8" s="73" t="s">
        <v>138</v>
      </c>
      <c r="CY8" s="73" t="s">
        <v>138</v>
      </c>
      <c r="CZ8" s="73" t="s">
        <v>138</v>
      </c>
      <c r="DA8" s="73" t="s">
        <v>138</v>
      </c>
      <c r="DB8" s="73" t="s">
        <v>138</v>
      </c>
      <c r="DC8" s="73" t="s">
        <v>138</v>
      </c>
      <c r="DD8" s="73" t="s">
        <v>138</v>
      </c>
      <c r="DE8" s="73" t="s">
        <v>138</v>
      </c>
      <c r="DF8" s="73" t="s">
        <v>138</v>
      </c>
      <c r="DG8" s="73" t="s">
        <v>138</v>
      </c>
      <c r="DH8" s="73" t="s">
        <v>138</v>
      </c>
      <c r="DI8" s="69">
        <v>240852</v>
      </c>
      <c r="DJ8" s="69">
        <v>107531</v>
      </c>
      <c r="DK8" s="73" t="s">
        <v>138</v>
      </c>
      <c r="DL8" s="73" t="s">
        <v>138</v>
      </c>
      <c r="DM8" s="73" t="s">
        <v>138</v>
      </c>
      <c r="DN8" s="73" t="s">
        <v>138</v>
      </c>
      <c r="DO8" s="73" t="s">
        <v>138</v>
      </c>
      <c r="DP8" s="73" t="s">
        <v>138</v>
      </c>
      <c r="DQ8" s="73" t="s">
        <v>138</v>
      </c>
      <c r="DR8" s="73" t="s">
        <v>138</v>
      </c>
      <c r="DS8" s="73" t="s">
        <v>138</v>
      </c>
      <c r="DT8" s="73" t="s">
        <v>138</v>
      </c>
      <c r="DU8" s="73" t="s">
        <v>138</v>
      </c>
      <c r="DV8" s="73" t="s">
        <v>138</v>
      </c>
      <c r="DW8" s="73">
        <v>0</v>
      </c>
      <c r="DX8" s="73">
        <v>0</v>
      </c>
      <c r="DY8" s="73">
        <v>0</v>
      </c>
      <c r="DZ8" s="73">
        <v>0</v>
      </c>
      <c r="EA8" s="73">
        <v>52.9</v>
      </c>
      <c r="EB8" s="73">
        <v>31.6</v>
      </c>
      <c r="EC8" s="73">
        <v>32.9</v>
      </c>
      <c r="ED8" s="73">
        <v>19.3</v>
      </c>
      <c r="EE8" s="73">
        <v>8.5</v>
      </c>
      <c r="EF8" s="73">
        <v>167.7</v>
      </c>
      <c r="EG8" s="71" t="s">
        <v>138</v>
      </c>
      <c r="EH8" s="76">
        <v>2.9999999999999997E-4</v>
      </c>
      <c r="EI8" s="76">
        <v>5.0000000000000001E-4</v>
      </c>
      <c r="EJ8" s="76">
        <v>6.9999999999999999E-4</v>
      </c>
      <c r="EK8" s="76">
        <v>6.9999999999999999E-4</v>
      </c>
      <c r="EL8" s="76">
        <v>7.2999999999999995E-2</v>
      </c>
      <c r="EM8" s="76">
        <v>9.0999999999999998E-2</v>
      </c>
      <c r="EN8" s="76">
        <v>0.1149</v>
      </c>
      <c r="EO8" s="76">
        <v>0.11459999999999999</v>
      </c>
      <c r="EP8" s="76">
        <v>7.7200000000000005E-2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139</v>
      </c>
      <c r="C10" s="81" t="s">
        <v>140</v>
      </c>
      <c r="D10" s="81" t="s">
        <v>141</v>
      </c>
      <c r="E10" s="81" t="s">
        <v>142</v>
      </c>
      <c r="F10" s="81" t="s">
        <v>143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53</v>
      </c>
      <c r="B11" s="82">
        <f>DATEVALUE($B$6-4&amp;"年1月1日")</f>
        <v>41640</v>
      </c>
      <c r="C11" s="82">
        <f>DATEVALUE($B$6-3&amp;"年1月1日")</f>
        <v>42005</v>
      </c>
      <c r="D11" s="82">
        <f>DATEVALUE($B$6-2&amp;"年1月1日")</f>
        <v>42370</v>
      </c>
      <c r="E11" s="82">
        <f>DATEVALUE($B$6-1&amp;"年1月1日")</f>
        <v>42736</v>
      </c>
      <c r="F11" s="82">
        <f>DATEVALUE($B$6&amp;"年1月1日")</f>
        <v>43101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柿﨑　成紀</cp:lastModifiedBy>
  <cp:lastPrinted>2020-01-20T08:43:55Z</cp:lastPrinted>
  <dcterms:created xsi:type="dcterms:W3CDTF">2019-12-05T07:18:09Z</dcterms:created>
  <dcterms:modified xsi:type="dcterms:W3CDTF">2020-03-05T08:05:40Z</dcterms:modified>
  <cp:category/>
</cp:coreProperties>
</file>