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E4E5FAB-D27A-4DEA-B7D4-F63C03A1F83D}" xr6:coauthVersionLast="47" xr6:coauthVersionMax="47" xr10:uidLastSave="{00000000-0000-0000-0000-000000000000}"/>
  <bookViews>
    <workbookView xWindow="0" yWindow="0" windowWidth="14430" windowHeight="16200" tabRatio="770" xr2:uid="{0B64AD0F-ACE4-4237-9FDB-3C3E752DC560}"/>
  </bookViews>
  <sheets>
    <sheet name="基本情報入力シート" sheetId="5" r:id="rId1"/>
    <sheet name="様式1-1" sheetId="9" r:id="rId2"/>
    <sheet name="10月" sheetId="19" r:id="rId3"/>
    <sheet name="11月" sheetId="21" r:id="rId4"/>
    <sheet name="12月" sheetId="22" r:id="rId5"/>
    <sheet name="1月" sheetId="23" r:id="rId6"/>
    <sheet name="留意事項" sheetId="3" r:id="rId7"/>
  </sheets>
  <definedNames>
    <definedName name="_xlnm.Print_Area" localSheetId="2">'10月'!$A$1:$AG$31</definedName>
    <definedName name="_xlnm.Print_Area" localSheetId="3">'11月'!$A$1:$AG$31</definedName>
    <definedName name="_xlnm.Print_Area" localSheetId="4">'12月'!$A$1:$AG$31</definedName>
    <definedName name="_xlnm.Print_Area" localSheetId="5">'1月'!$A$1:$AG$31</definedName>
    <definedName name="_xlnm.Print_Area" localSheetId="1">'様式1-1'!$B$1:$AB$55</definedName>
    <definedName name="_xlnm.Print_Area" localSheetId="6">留意事項!$A$1:$AA$14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9" l="1"/>
  <c r="C50" i="9"/>
  <c r="AE33" i="21"/>
  <c r="AF33" i="21"/>
  <c r="AG33" i="21"/>
  <c r="L30" i="23"/>
  <c r="L30" i="22"/>
  <c r="L29" i="22"/>
  <c r="L28" i="22"/>
  <c r="C28" i="22"/>
  <c r="C29" i="22"/>
  <c r="C30" i="22"/>
  <c r="C28" i="19"/>
  <c r="C28" i="21"/>
  <c r="AG33" i="23"/>
  <c r="L28" i="23" s="1"/>
  <c r="C28" i="23"/>
  <c r="C30" i="23"/>
  <c r="C29" i="23"/>
  <c r="AG8" i="23"/>
  <c r="AG8" i="19"/>
  <c r="Q8" i="22"/>
  <c r="AE8" i="22"/>
  <c r="AF8" i="22"/>
  <c r="AG8" i="22"/>
  <c r="O8" i="22"/>
  <c r="P8" i="22"/>
  <c r="X9" i="9"/>
  <c r="I8" i="19" l="1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W8" i="19"/>
  <c r="X8" i="19"/>
  <c r="Y8" i="19"/>
  <c r="Z8" i="19"/>
  <c r="AA8" i="19"/>
  <c r="AB8" i="19"/>
  <c r="AC8" i="19"/>
  <c r="AD8" i="19"/>
  <c r="AE8" i="19"/>
  <c r="AF8" i="19"/>
  <c r="E8" i="19"/>
  <c r="F8" i="19"/>
  <c r="G8" i="19"/>
  <c r="H8" i="19"/>
  <c r="X16" i="9"/>
  <c r="X15" i="9"/>
  <c r="D8" i="23" l="1"/>
  <c r="E8" i="23"/>
  <c r="F8" i="23"/>
  <c r="G8" i="23"/>
  <c r="H8" i="23"/>
  <c r="I8" i="23"/>
  <c r="J8" i="23"/>
  <c r="K8" i="23"/>
  <c r="L8" i="23"/>
  <c r="M8" i="23"/>
  <c r="N8" i="23"/>
  <c r="O8" i="23"/>
  <c r="P8" i="23"/>
  <c r="Q8" i="23"/>
  <c r="R8" i="23"/>
  <c r="S8" i="23"/>
  <c r="T8" i="23"/>
  <c r="U8" i="23"/>
  <c r="V8" i="23"/>
  <c r="W8" i="23"/>
  <c r="X8" i="23"/>
  <c r="Y8" i="23"/>
  <c r="Z8" i="23"/>
  <c r="AA8" i="23"/>
  <c r="AB8" i="23"/>
  <c r="AC8" i="23"/>
  <c r="AD8" i="23"/>
  <c r="AE8" i="23"/>
  <c r="AF8" i="23"/>
  <c r="D8" i="19" l="1"/>
  <c r="C8" i="19"/>
  <c r="C33" i="19" s="1"/>
  <c r="AK50" i="9"/>
  <c r="AJ50" i="9"/>
  <c r="AI50" i="9"/>
  <c r="AH50" i="9"/>
  <c r="AG50" i="9"/>
  <c r="S8" i="22"/>
  <c r="T8" i="22"/>
  <c r="U8" i="22"/>
  <c r="V8" i="22"/>
  <c r="W8" i="22"/>
  <c r="X8" i="22"/>
  <c r="Y8" i="22"/>
  <c r="Z8" i="22"/>
  <c r="AA8" i="22"/>
  <c r="AB8" i="22"/>
  <c r="AC8" i="22"/>
  <c r="AD8" i="22"/>
  <c r="R8" i="22"/>
  <c r="AE8" i="21"/>
  <c r="AF8" i="21"/>
  <c r="AG8" i="21"/>
  <c r="AF50" i="9" l="1"/>
  <c r="C39" i="23"/>
  <c r="C38" i="23"/>
  <c r="AF33" i="23"/>
  <c r="AE33" i="23"/>
  <c r="AD33" i="23"/>
  <c r="AC33" i="23"/>
  <c r="AB33" i="23"/>
  <c r="AA33" i="23"/>
  <c r="Z33" i="23"/>
  <c r="Y33" i="23"/>
  <c r="X33" i="23"/>
  <c r="W33" i="23"/>
  <c r="V33" i="23"/>
  <c r="U33" i="23"/>
  <c r="T33" i="23"/>
  <c r="S33" i="23"/>
  <c r="R33" i="23"/>
  <c r="Q33" i="23"/>
  <c r="P33" i="23"/>
  <c r="O33" i="23"/>
  <c r="N33" i="23"/>
  <c r="M33" i="23"/>
  <c r="L33" i="23"/>
  <c r="K33" i="23"/>
  <c r="J33" i="23"/>
  <c r="I33" i="23"/>
  <c r="H33" i="23"/>
  <c r="G33" i="23"/>
  <c r="F33" i="23"/>
  <c r="E33" i="23"/>
  <c r="D33" i="23"/>
  <c r="C8" i="23"/>
  <c r="B5" i="23"/>
  <c r="V4" i="23"/>
  <c r="B10" i="23" s="1"/>
  <c r="V3" i="23"/>
  <c r="B9" i="23" s="1"/>
  <c r="V2" i="23"/>
  <c r="AG33" i="22"/>
  <c r="AE33" i="22"/>
  <c r="AF33" i="22"/>
  <c r="AD8" i="21"/>
  <c r="AD33" i="21" s="1"/>
  <c r="C39" i="22"/>
  <c r="C38" i="22"/>
  <c r="AC33" i="22"/>
  <c r="U33" i="22"/>
  <c r="M33" i="22"/>
  <c r="L33" i="22"/>
  <c r="AD33" i="22"/>
  <c r="AB33" i="22"/>
  <c r="AA33" i="22"/>
  <c r="Z33" i="22"/>
  <c r="Y33" i="22"/>
  <c r="X33" i="22"/>
  <c r="W33" i="22"/>
  <c r="V33" i="22"/>
  <c r="T33" i="22"/>
  <c r="S33" i="22"/>
  <c r="R33" i="22"/>
  <c r="Q33" i="22"/>
  <c r="P33" i="22"/>
  <c r="O33" i="22"/>
  <c r="N8" i="22"/>
  <c r="N33" i="22" s="1"/>
  <c r="M8" i="22"/>
  <c r="L8" i="22"/>
  <c r="K8" i="22"/>
  <c r="K33" i="22" s="1"/>
  <c r="J8" i="22"/>
  <c r="J33" i="22" s="1"/>
  <c r="I8" i="22"/>
  <c r="I33" i="22" s="1"/>
  <c r="H8" i="22"/>
  <c r="H33" i="22" s="1"/>
  <c r="G8" i="22"/>
  <c r="G33" i="22" s="1"/>
  <c r="F8" i="22"/>
  <c r="F33" i="22" s="1"/>
  <c r="E8" i="22"/>
  <c r="E33" i="22" s="1"/>
  <c r="D8" i="22"/>
  <c r="D33" i="22" s="1"/>
  <c r="C8" i="22"/>
  <c r="B5" i="22"/>
  <c r="V4" i="22"/>
  <c r="B10" i="22" s="1"/>
  <c r="V3" i="22"/>
  <c r="B9" i="22" s="1"/>
  <c r="V2" i="22"/>
  <c r="AF47" i="9"/>
  <c r="AG33" i="19"/>
  <c r="C30" i="19"/>
  <c r="C39" i="21"/>
  <c r="C38" i="21"/>
  <c r="C30" i="21"/>
  <c r="C29" i="21"/>
  <c r="AC8" i="21"/>
  <c r="AC33" i="21" s="1"/>
  <c r="AB8" i="21"/>
  <c r="AB33" i="21" s="1"/>
  <c r="AA8" i="21"/>
  <c r="AA33" i="21" s="1"/>
  <c r="Z8" i="21"/>
  <c r="Z33" i="21" s="1"/>
  <c r="Y8" i="21"/>
  <c r="Y33" i="21" s="1"/>
  <c r="X8" i="21"/>
  <c r="X33" i="21" s="1"/>
  <c r="W8" i="21"/>
  <c r="W33" i="21" s="1"/>
  <c r="V8" i="21"/>
  <c r="V33" i="21" s="1"/>
  <c r="U8" i="21"/>
  <c r="U33" i="21" s="1"/>
  <c r="T8" i="21"/>
  <c r="T33" i="21" s="1"/>
  <c r="S8" i="21"/>
  <c r="S33" i="21" s="1"/>
  <c r="R8" i="21"/>
  <c r="R33" i="21" s="1"/>
  <c r="Q8" i="21"/>
  <c r="Q33" i="21" s="1"/>
  <c r="P8" i="21"/>
  <c r="P33" i="21" s="1"/>
  <c r="O8" i="21"/>
  <c r="O33" i="21" s="1"/>
  <c r="N8" i="21"/>
  <c r="N33" i="21" s="1"/>
  <c r="M8" i="21"/>
  <c r="M33" i="21" s="1"/>
  <c r="L8" i="21"/>
  <c r="L33" i="21" s="1"/>
  <c r="K8" i="21"/>
  <c r="K33" i="21" s="1"/>
  <c r="J8" i="21"/>
  <c r="J33" i="21" s="1"/>
  <c r="I8" i="21"/>
  <c r="I33" i="21" s="1"/>
  <c r="H8" i="21"/>
  <c r="H33" i="21" s="1"/>
  <c r="G8" i="21"/>
  <c r="G33" i="21" s="1"/>
  <c r="F8" i="21"/>
  <c r="F33" i="21" s="1"/>
  <c r="E8" i="21"/>
  <c r="E33" i="21" s="1"/>
  <c r="D8" i="21"/>
  <c r="D33" i="21" s="1"/>
  <c r="C8" i="21"/>
  <c r="B5" i="21"/>
  <c r="V4" i="21"/>
  <c r="B10" i="21" s="1"/>
  <c r="V3" i="21"/>
  <c r="B9" i="21" s="1"/>
  <c r="V2" i="21"/>
  <c r="C33" i="22" l="1"/>
  <c r="C33" i="21"/>
  <c r="C33" i="23"/>
  <c r="C31" i="23"/>
  <c r="C45" i="9"/>
  <c r="L31" i="23"/>
  <c r="AJ53" i="9" s="1"/>
  <c r="L29" i="23"/>
  <c r="C31" i="22"/>
  <c r="L31" i="22"/>
  <c r="AI53" i="9" s="1"/>
  <c r="C31" i="21"/>
  <c r="L28" i="21"/>
  <c r="L30" i="21"/>
  <c r="L31" i="21" s="1"/>
  <c r="AH53" i="9" s="1"/>
  <c r="L29" i="21"/>
  <c r="E4" i="9" l="1"/>
  <c r="AG51" i="9"/>
  <c r="X12" i="9" l="1"/>
  <c r="AL50" i="9"/>
  <c r="AM50" i="9"/>
  <c r="AN50" i="9"/>
  <c r="AH51" i="9"/>
  <c r="AI51" i="9"/>
  <c r="AJ51" i="9"/>
  <c r="AK51" i="9"/>
  <c r="AL51" i="9"/>
  <c r="AM51" i="9"/>
  <c r="AN51" i="9"/>
  <c r="AN52" i="9" s="1"/>
  <c r="C29" i="19"/>
  <c r="AK52" i="9" l="1"/>
  <c r="AG52" i="9"/>
  <c r="X10" i="9"/>
  <c r="AI52" i="9"/>
  <c r="X13" i="9" s="1"/>
  <c r="X14" i="9"/>
  <c r="AH52" i="9"/>
  <c r="X11" i="9" s="1"/>
  <c r="AJ52" i="9"/>
  <c r="AM52" i="9"/>
  <c r="AL52" i="9"/>
  <c r="C39" i="19"/>
  <c r="C38" i="19"/>
  <c r="AF33" i="19"/>
  <c r="AE33" i="19"/>
  <c r="AD33" i="19"/>
  <c r="AC33" i="19"/>
  <c r="AB33" i="19"/>
  <c r="AA33" i="19"/>
  <c r="Z33" i="19"/>
  <c r="Y33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J33" i="19"/>
  <c r="I33" i="19"/>
  <c r="H33" i="19"/>
  <c r="G33" i="19"/>
  <c r="F33" i="19"/>
  <c r="E33" i="19"/>
  <c r="D33" i="19"/>
  <c r="B5" i="19"/>
  <c r="V4" i="19"/>
  <c r="B10" i="19" s="1"/>
  <c r="V3" i="19"/>
  <c r="B9" i="19" s="1"/>
  <c r="V2" i="19"/>
  <c r="L29" i="19" l="1"/>
  <c r="K33" i="19"/>
  <c r="L28" i="19" s="1"/>
  <c r="C31" i="19"/>
  <c r="L30" i="19"/>
  <c r="L31" i="19" s="1"/>
  <c r="AG53" i="9" s="1"/>
  <c r="AP50" i="9"/>
  <c r="AQ50" i="9"/>
  <c r="AR50" i="9"/>
  <c r="AP51" i="9"/>
  <c r="AQ51" i="9"/>
  <c r="AR51" i="9"/>
  <c r="AR52" i="9" s="1"/>
  <c r="AO51" i="9"/>
  <c r="AO50" i="9"/>
  <c r="AF49" i="9"/>
  <c r="AF48" i="9"/>
  <c r="AF54" i="9" l="1"/>
  <c r="AI54" i="9" s="1"/>
  <c r="C48" i="9" s="1"/>
  <c r="C46" i="9"/>
  <c r="AQ52" i="9"/>
  <c r="AP52" i="9"/>
  <c r="AO52" i="9"/>
  <c r="AF51" i="9"/>
  <c r="D55" i="9"/>
  <c r="AF52" i="9" l="1"/>
  <c r="D9" i="5"/>
  <c r="V5" i="22" l="1"/>
  <c r="V5" i="23"/>
  <c r="C37" i="22"/>
  <c r="C40" i="22" s="1"/>
  <c r="C37" i="23"/>
  <c r="C40" i="23" s="1"/>
  <c r="C37" i="21"/>
  <c r="C40" i="21" s="1"/>
  <c r="V5" i="21"/>
  <c r="V5" i="19"/>
  <c r="C37" i="19"/>
  <c r="C40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E47" authorId="0" shapeId="0" xr:uid="{FF38849B-7CDC-48A7-9DA3-EBFEADEB0EEF}">
      <text>
        <r>
          <rPr>
            <b/>
            <sz val="11"/>
            <color indexed="81"/>
            <rFont val="MS P ゴシック"/>
            <family val="3"/>
            <charset val="128"/>
          </rPr>
          <t>建設課：</t>
        </r>
        <r>
          <rPr>
            <b/>
            <sz val="11"/>
            <color indexed="10"/>
            <rFont val="MS P ゴシック"/>
            <family val="3"/>
            <charset val="128"/>
          </rPr>
          <t xml:space="preserve">月毎の各項目の日数を入力
</t>
        </r>
        <r>
          <rPr>
            <b/>
            <sz val="9"/>
            <color indexed="81"/>
            <rFont val="MS P ゴシック"/>
            <family val="3"/>
            <charset val="128"/>
          </rPr>
          <t>・対象外日数
・閉所を行った日数
・工期内の日数</t>
        </r>
      </text>
    </comment>
  </commentList>
</comments>
</file>

<file path=xl/sharedStrings.xml><?xml version="1.0" encoding="utf-8"?>
<sst xmlns="http://schemas.openxmlformats.org/spreadsheetml/2006/main" count="576" uniqueCount="119">
  <si>
    <t>工事名</t>
    <rPh sb="0" eb="3">
      <t>コウジメイ</t>
    </rPh>
    <phoneticPr fontId="1"/>
  </si>
  <si>
    <t>■　「勤務状況確認表」を記載する際の留意事項</t>
    <rPh sb="12" eb="14">
      <t>キサイ</t>
    </rPh>
    <rPh sb="16" eb="17">
      <t>サイ</t>
    </rPh>
    <rPh sb="18" eb="20">
      <t>リュウイ</t>
    </rPh>
    <rPh sb="20" eb="22">
      <t>ジコウ</t>
    </rPh>
    <phoneticPr fontId="5"/>
  </si>
  <si>
    <t>１．「工期内日数」及び「現場閉所を実施した日数」について</t>
    <rPh sb="3" eb="5">
      <t>コウキ</t>
    </rPh>
    <rPh sb="5" eb="6">
      <t>ナイ</t>
    </rPh>
    <rPh sb="6" eb="8">
      <t>ニッスウ</t>
    </rPh>
    <rPh sb="9" eb="10">
      <t>オヨ</t>
    </rPh>
    <rPh sb="12" eb="14">
      <t>ゲンバ</t>
    </rPh>
    <rPh sb="14" eb="16">
      <t>ヘイショ</t>
    </rPh>
    <rPh sb="17" eb="19">
      <t>ジッシ</t>
    </rPh>
    <rPh sb="21" eb="23">
      <t>ニッスウ</t>
    </rPh>
    <phoneticPr fontId="5"/>
  </si>
  <si>
    <t>①工場製作がある場合は、本工事の工場製作のみが行われている期間</t>
  </si>
  <si>
    <t>②工事全体を一時中止している期間</t>
  </si>
  <si>
    <t>　</t>
  </si>
  <si>
    <t>現場代理人</t>
    <rPh sb="0" eb="2">
      <t>ゲンバ</t>
    </rPh>
    <rPh sb="2" eb="5">
      <t>ダイリニン</t>
    </rPh>
    <phoneticPr fontId="5"/>
  </si>
  <si>
    <t>専任の監理(主任)技術者</t>
    <rPh sb="0" eb="2">
      <t>センニン</t>
    </rPh>
    <rPh sb="3" eb="5">
      <t>カンリ</t>
    </rPh>
    <rPh sb="6" eb="8">
      <t>シュニン</t>
    </rPh>
    <rPh sb="9" eb="12">
      <t>ギジュツシャ</t>
    </rPh>
    <phoneticPr fontId="5"/>
  </si>
  <si>
    <t>○</t>
  </si>
  <si>
    <t>休</t>
    <rPh sb="0" eb="1">
      <t>キュウ</t>
    </rPh>
    <phoneticPr fontId="5"/>
  </si>
  <si>
    <t>●</t>
  </si>
  <si>
    <t>当該工事の作業日</t>
    <rPh sb="0" eb="2">
      <t>トウガイ</t>
    </rPh>
    <rPh sb="2" eb="4">
      <t>コウジ</t>
    </rPh>
    <rPh sb="5" eb="7">
      <t>サギョウ</t>
    </rPh>
    <rPh sb="7" eb="8">
      <t>ヒ</t>
    </rPh>
    <phoneticPr fontId="5"/>
  </si>
  <si>
    <r>
      <t>休日（</t>
    </r>
    <r>
      <rPr>
        <sz val="11"/>
        <color rgb="FFFF0000"/>
        <rFont val="ＭＳ 明朝"/>
        <family val="1"/>
        <charset val="128"/>
      </rPr>
      <t>赤字は祝日</t>
    </r>
    <r>
      <rPr>
        <sz val="11"/>
        <rFont val="ＭＳ 明朝"/>
        <family val="1"/>
        <charset val="128"/>
      </rPr>
      <t>）</t>
    </r>
    <rPh sb="0" eb="2">
      <t>キュウジツ</t>
    </rPh>
    <rPh sb="3" eb="5">
      <t>アカジ</t>
    </rPh>
    <rPh sb="6" eb="8">
      <t>シュクジツ</t>
    </rPh>
    <phoneticPr fontId="5"/>
  </si>
  <si>
    <t>他工事の作業日</t>
    <rPh sb="0" eb="1">
      <t>タ</t>
    </rPh>
    <rPh sb="1" eb="3">
      <t>コウジ</t>
    </rPh>
    <rPh sb="4" eb="7">
      <t>サギョウビ</t>
    </rPh>
    <phoneticPr fontId="5"/>
  </si>
  <si>
    <t>休暇日</t>
    <rPh sb="0" eb="2">
      <t>キュウカ</t>
    </rPh>
    <rPh sb="2" eb="3">
      <t>ビ</t>
    </rPh>
    <phoneticPr fontId="5"/>
  </si>
  <si>
    <t>対象外期間</t>
    <rPh sb="0" eb="3">
      <t>タイショウガイ</t>
    </rPh>
    <rPh sb="3" eb="5">
      <t>キカン</t>
    </rPh>
    <phoneticPr fontId="5"/>
  </si>
  <si>
    <t>様式１－１</t>
    <rPh sb="0" eb="2">
      <t>ヨウシキ</t>
    </rPh>
    <phoneticPr fontId="1"/>
  </si>
  <si>
    <t>様式１－２</t>
    <rPh sb="0" eb="2">
      <t>ヨウシキ</t>
    </rPh>
    <phoneticPr fontId="1"/>
  </si>
  <si>
    <t>勤務状況確認表</t>
    <rPh sb="0" eb="4">
      <t>キンムジョウキョウ</t>
    </rPh>
    <rPh sb="4" eb="7">
      <t>カクニンヒョウ</t>
    </rPh>
    <phoneticPr fontId="1"/>
  </si>
  <si>
    <t>基本情報入力シート</t>
    <rPh sb="0" eb="2">
      <t>キホン</t>
    </rPh>
    <rPh sb="2" eb="4">
      <t>ジョウホウ</t>
    </rPh>
    <rPh sb="4" eb="6">
      <t>ニュウリョク</t>
    </rPh>
    <phoneticPr fontId="1"/>
  </si>
  <si>
    <t>工事番号</t>
    <rPh sb="0" eb="4">
      <t>コウジバンゴウ</t>
    </rPh>
    <phoneticPr fontId="1"/>
  </si>
  <si>
    <t>工期（着手）</t>
    <rPh sb="0" eb="2">
      <t>コウキ</t>
    </rPh>
    <rPh sb="3" eb="5">
      <t>チャクシュ</t>
    </rPh>
    <phoneticPr fontId="1"/>
  </si>
  <si>
    <t>工期（完成）</t>
    <rPh sb="0" eb="2">
      <t>コウキ</t>
    </rPh>
    <rPh sb="3" eb="5">
      <t>カンセイ</t>
    </rPh>
    <phoneticPr fontId="1"/>
  </si>
  <si>
    <t>現場代理人氏名</t>
    <rPh sb="0" eb="2">
      <t>ゲンバ</t>
    </rPh>
    <rPh sb="2" eb="5">
      <t>ダイリニン</t>
    </rPh>
    <rPh sb="5" eb="7">
      <t>シメイ</t>
    </rPh>
    <phoneticPr fontId="1"/>
  </si>
  <si>
    <t>主任技術者（監理技術者）</t>
    <rPh sb="0" eb="5">
      <t>シュニンギジュツシャ</t>
    </rPh>
    <rPh sb="6" eb="11">
      <t>カンリギジュツシャ</t>
    </rPh>
    <phoneticPr fontId="1"/>
  </si>
  <si>
    <t>＞＞　このシートから各月の報告シートへ入力内容がリンクします</t>
    <rPh sb="10" eb="11">
      <t>カク</t>
    </rPh>
    <rPh sb="11" eb="12">
      <t>ツキ</t>
    </rPh>
    <rPh sb="13" eb="15">
      <t>ホウコク</t>
    </rPh>
    <rPh sb="19" eb="23">
      <t>ニュウリョクナイヨウ</t>
    </rPh>
    <phoneticPr fontId="1"/>
  </si>
  <si>
    <t>工事名</t>
    <rPh sb="0" eb="2">
      <t>コウジ</t>
    </rPh>
    <rPh sb="2" eb="3">
      <t>メイ</t>
    </rPh>
    <phoneticPr fontId="1"/>
  </si>
  <si>
    <t>日・曜日</t>
    <rPh sb="0" eb="1">
      <t>ニチ</t>
    </rPh>
    <rPh sb="2" eb="4">
      <t>ヨウビ</t>
    </rPh>
    <phoneticPr fontId="1"/>
  </si>
  <si>
    <t>　氏　名</t>
    <rPh sb="1" eb="2">
      <t>シ</t>
    </rPh>
    <rPh sb="3" eb="4">
      <t>ナ</t>
    </rPh>
    <phoneticPr fontId="1"/>
  </si>
  <si>
    <t>報告月</t>
    <rPh sb="0" eb="3">
      <t>ホウコクツキ</t>
    </rPh>
    <phoneticPr fontId="1"/>
  </si>
  <si>
    <t>現場代理人</t>
    <rPh sb="0" eb="5">
      <t>ゲンバダイリニン</t>
    </rPh>
    <phoneticPr fontId="1"/>
  </si>
  <si>
    <t>月分</t>
    <rPh sb="0" eb="2">
      <t>ガツブン</t>
    </rPh>
    <phoneticPr fontId="1"/>
  </si>
  <si>
    <t>報告年</t>
    <rPh sb="0" eb="2">
      <t>ホウコク</t>
    </rPh>
    <rPh sb="2" eb="3">
      <t>ネン</t>
    </rPh>
    <phoneticPr fontId="1"/>
  </si>
  <si>
    <t>年</t>
    <rPh sb="0" eb="1">
      <t>ネン</t>
    </rPh>
    <phoneticPr fontId="1"/>
  </si>
  <si>
    <t>専任の監理
（主任）技術者</t>
    <rPh sb="0" eb="2">
      <t>センニン</t>
    </rPh>
    <rPh sb="3" eb="5">
      <t>カンリ</t>
    </rPh>
    <rPh sb="7" eb="9">
      <t>シュニン</t>
    </rPh>
    <rPh sb="10" eb="13">
      <t>ギジュツシャ</t>
    </rPh>
    <phoneticPr fontId="1"/>
  </si>
  <si>
    <t>工　　期</t>
    <rPh sb="0" eb="1">
      <t>コウ</t>
    </rPh>
    <rPh sb="3" eb="4">
      <t>キ</t>
    </rPh>
    <phoneticPr fontId="1"/>
  </si>
  <si>
    <t>会　社　名</t>
    <rPh sb="0" eb="1">
      <t>カイ</t>
    </rPh>
    <rPh sb="2" eb="3">
      <t>シャ</t>
    </rPh>
    <rPh sb="4" eb="5">
      <t>ナ</t>
    </rPh>
    <phoneticPr fontId="5"/>
  </si>
  <si>
    <t>請負会社名</t>
    <rPh sb="0" eb="2">
      <t>ウケオイ</t>
    </rPh>
    <rPh sb="2" eb="4">
      <t>カイシャ</t>
    </rPh>
    <rPh sb="4" eb="5">
      <t>メイ</t>
    </rPh>
    <phoneticPr fontId="1"/>
  </si>
  <si>
    <t>請負会社住所</t>
    <rPh sb="0" eb="2">
      <t>ウケオイ</t>
    </rPh>
    <rPh sb="2" eb="4">
      <t>カイシャ</t>
    </rPh>
    <rPh sb="4" eb="6">
      <t>ジュウショ</t>
    </rPh>
    <phoneticPr fontId="1"/>
  </si>
  <si>
    <t>請負契約権者（職・氏名）</t>
    <rPh sb="0" eb="2">
      <t>ウケオイ</t>
    </rPh>
    <rPh sb="2" eb="6">
      <t>ケイヤクケンジャ</t>
    </rPh>
    <rPh sb="7" eb="8">
      <t>ショク</t>
    </rPh>
    <rPh sb="9" eb="11">
      <t>シメイ</t>
    </rPh>
    <phoneticPr fontId="1"/>
  </si>
  <si>
    <t>※　各シートに別途入力が必要な項目がありますので、ご注意ください。</t>
    <rPh sb="2" eb="3">
      <t>カク</t>
    </rPh>
    <rPh sb="7" eb="11">
      <t>ベットニュウリョク</t>
    </rPh>
    <rPh sb="12" eb="14">
      <t>ヒツヨウ</t>
    </rPh>
    <rPh sb="15" eb="17">
      <t>コウモク</t>
    </rPh>
    <rPh sb="26" eb="28">
      <t>チュウイ</t>
    </rPh>
    <phoneticPr fontId="1"/>
  </si>
  <si>
    <t>最終完成日（判定用）</t>
    <rPh sb="0" eb="2">
      <t>サイシュウ</t>
    </rPh>
    <rPh sb="2" eb="4">
      <t>カンセイ</t>
    </rPh>
    <rPh sb="4" eb="5">
      <t>ビ</t>
    </rPh>
    <rPh sb="6" eb="9">
      <t>ハンテイヨウ</t>
    </rPh>
    <phoneticPr fontId="1"/>
  </si>
  <si>
    <t>工期（変更完成１）</t>
    <rPh sb="0" eb="2">
      <t>コウキ</t>
    </rPh>
    <rPh sb="3" eb="5">
      <t>ヘンコウ</t>
    </rPh>
    <rPh sb="5" eb="7">
      <t>カンセイ</t>
    </rPh>
    <phoneticPr fontId="1"/>
  </si>
  <si>
    <t>工期（変更完成２）</t>
    <rPh sb="0" eb="2">
      <t>コウキ</t>
    </rPh>
    <rPh sb="3" eb="5">
      <t>ヘンコウ</t>
    </rPh>
    <rPh sb="5" eb="7">
      <t>カンセイ</t>
    </rPh>
    <phoneticPr fontId="1"/>
  </si>
  <si>
    <t>職員№
または
下請企業名</t>
    <rPh sb="0" eb="2">
      <t>ショクイン</t>
    </rPh>
    <rPh sb="8" eb="10">
      <t>シタウケ</t>
    </rPh>
    <rPh sb="10" eb="12">
      <t>キギョウ</t>
    </rPh>
    <rPh sb="12" eb="13">
      <t>メイ</t>
    </rPh>
    <phoneticPr fontId="1"/>
  </si>
  <si>
    <t>工期内の日数</t>
    <rPh sb="0" eb="3">
      <t>コウキナイ</t>
    </rPh>
    <rPh sb="4" eb="6">
      <t>ニッスウ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</si>
  <si>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</si>
  <si>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次の①から③までの期間を除いた日数を記載するものとする。</t>
    <phoneticPr fontId="1"/>
  </si>
  <si>
    <t>請負者：</t>
    <rPh sb="0" eb="2">
      <t>ウケオイ</t>
    </rPh>
    <rPh sb="2" eb="3">
      <t>シャ</t>
    </rPh>
    <phoneticPr fontId="21"/>
  </si>
  <si>
    <t>技術者</t>
    <rPh sb="0" eb="3">
      <t>ギジュツシャ</t>
    </rPh>
    <phoneticPr fontId="21"/>
  </si>
  <si>
    <t>代理人</t>
    <rPh sb="0" eb="3">
      <t>ダイリニン</t>
    </rPh>
    <phoneticPr fontId="21"/>
  </si>
  <si>
    <t>監督員</t>
    <rPh sb="0" eb="3">
      <t>カントクイン</t>
    </rPh>
    <phoneticPr fontId="21"/>
  </si>
  <si>
    <t>主任（監理）</t>
    <rPh sb="0" eb="2">
      <t>シュニン</t>
    </rPh>
    <rPh sb="3" eb="5">
      <t>カンリ</t>
    </rPh>
    <phoneticPr fontId="21"/>
  </si>
  <si>
    <t>現　 場</t>
    <rPh sb="0" eb="1">
      <t>ウツツ</t>
    </rPh>
    <rPh sb="3" eb="4">
      <t>バ</t>
    </rPh>
    <phoneticPr fontId="21"/>
  </si>
  <si>
    <t>主　 任</t>
    <rPh sb="0" eb="1">
      <t>シュ</t>
    </rPh>
    <rPh sb="3" eb="4">
      <t>ニン</t>
    </rPh>
    <phoneticPr fontId="21"/>
  </si>
  <si>
    <t>（記事欄）</t>
    <rPh sb="1" eb="3">
      <t>キジ</t>
    </rPh>
    <rPh sb="3" eb="4">
      <t>ラン</t>
    </rPh>
    <phoneticPr fontId="21"/>
  </si>
  <si>
    <t>％</t>
    <phoneticPr fontId="21"/>
  </si>
  <si>
    <t>月</t>
    <rPh sb="0" eb="1">
      <t>ガツ</t>
    </rPh>
    <phoneticPr fontId="21"/>
  </si>
  <si>
    <t>（　）は工程変更後</t>
    <rPh sb="4" eb="6">
      <t>コウテイ</t>
    </rPh>
    <rPh sb="6" eb="8">
      <t>ヘンコウ</t>
    </rPh>
    <rPh sb="8" eb="9">
      <t>ゴ</t>
    </rPh>
    <phoneticPr fontId="21"/>
  </si>
  <si>
    <t>実施工程　　％</t>
    <rPh sb="0" eb="2">
      <t>ジッシ</t>
    </rPh>
    <rPh sb="2" eb="4">
      <t>コウテイ</t>
    </rPh>
    <phoneticPr fontId="21"/>
  </si>
  <si>
    <t>予　定　工　程　　　％</t>
    <rPh sb="0" eb="1">
      <t>ヨ</t>
    </rPh>
    <rPh sb="2" eb="3">
      <t>サダム</t>
    </rPh>
    <rPh sb="4" eb="5">
      <t>コウ</t>
    </rPh>
    <rPh sb="6" eb="7">
      <t>ホド</t>
    </rPh>
    <phoneticPr fontId="21"/>
  </si>
  <si>
    <t>月　　　　　別</t>
    <rPh sb="0" eb="1">
      <t>ゲツ</t>
    </rPh>
    <rPh sb="6" eb="7">
      <t>ベツ</t>
    </rPh>
    <phoneticPr fontId="21"/>
  </si>
  <si>
    <t>月分）</t>
    <rPh sb="0" eb="1">
      <t>ガツ</t>
    </rPh>
    <rPh sb="1" eb="2">
      <t>ブン</t>
    </rPh>
    <phoneticPr fontId="21"/>
  </si>
  <si>
    <t>（</t>
    <phoneticPr fontId="21"/>
  </si>
  <si>
    <t>日</t>
    <rPh sb="0" eb="1">
      <t>ビ</t>
    </rPh>
    <phoneticPr fontId="21"/>
  </si>
  <si>
    <t>年</t>
    <rPh sb="0" eb="1">
      <t>ネン</t>
    </rPh>
    <phoneticPr fontId="21"/>
  </si>
  <si>
    <t>令和</t>
    <rPh sb="0" eb="2">
      <t>レイワ</t>
    </rPh>
    <phoneticPr fontId="21"/>
  </si>
  <si>
    <t>日付</t>
    <rPh sb="0" eb="2">
      <t>ヒヅケ</t>
    </rPh>
    <phoneticPr fontId="21"/>
  </si>
  <si>
    <t>～</t>
    <phoneticPr fontId="21"/>
  </si>
  <si>
    <t>工期</t>
    <rPh sb="0" eb="2">
      <t>コウキ</t>
    </rPh>
    <phoneticPr fontId="21"/>
  </si>
  <si>
    <t>工事名</t>
    <rPh sb="0" eb="3">
      <t>コウジメイ</t>
    </rPh>
    <phoneticPr fontId="21"/>
  </si>
  <si>
    <t>工　事　履　行　報　告　書</t>
    <rPh sb="0" eb="1">
      <t>コウ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21"/>
  </si>
  <si>
    <t>■週休２日制工事に関する記載</t>
    <rPh sb="1" eb="3">
      <t>シュウキュウ</t>
    </rPh>
    <rPh sb="4" eb="5">
      <t>ニチ</t>
    </rPh>
    <rPh sb="5" eb="6">
      <t>セイ</t>
    </rPh>
    <rPh sb="6" eb="8">
      <t>コウジ</t>
    </rPh>
    <rPh sb="9" eb="10">
      <t>カン</t>
    </rPh>
    <rPh sb="12" eb="14">
      <t>キサイ</t>
    </rPh>
    <phoneticPr fontId="1"/>
  </si>
  <si>
    <t>現場閉所を実施した日数
（延べ／今後の予定も含む）</t>
    <rPh sb="0" eb="2">
      <t>ゲンバ</t>
    </rPh>
    <rPh sb="2" eb="4">
      <t>ヘイショ</t>
    </rPh>
    <rPh sb="5" eb="7">
      <t>ジッシ</t>
    </rPh>
    <rPh sb="9" eb="11">
      <t>ニッスウ</t>
    </rPh>
    <rPh sb="13" eb="14">
      <t>ノ</t>
    </rPh>
    <rPh sb="16" eb="18">
      <t>コンゴ</t>
    </rPh>
    <rPh sb="19" eb="21">
      <t>ヨテイ</t>
    </rPh>
    <rPh sb="22" eb="23">
      <t>フク</t>
    </rPh>
    <phoneticPr fontId="1"/>
  </si>
  <si>
    <t>月</t>
    <rPh sb="0" eb="1">
      <t>ツキ</t>
    </rPh>
    <phoneticPr fontId="1"/>
  </si>
  <si>
    <t>予定
実績</t>
    <rPh sb="0" eb="2">
      <t>ヨテイ</t>
    </rPh>
    <rPh sb="3" eb="5">
      <t>ジッセキ</t>
    </rPh>
    <phoneticPr fontId="1"/>
  </si>
  <si>
    <t>現場閉所日数</t>
    <rPh sb="0" eb="2">
      <t>ゲンバ</t>
    </rPh>
    <rPh sb="2" eb="4">
      <t>ヘイショ</t>
    </rPh>
    <rPh sb="4" eb="6">
      <t>ニッスウ</t>
    </rPh>
    <phoneticPr fontId="1"/>
  </si>
  <si>
    <t>日数</t>
    <rPh sb="0" eb="2">
      <t>ニッスウ</t>
    </rPh>
    <phoneticPr fontId="1"/>
  </si>
  <si>
    <t>予定</t>
    <rPh sb="0" eb="2">
      <t>ヨテイ</t>
    </rPh>
    <phoneticPr fontId="1"/>
  </si>
  <si>
    <t>実績</t>
    <rPh sb="0" eb="2">
      <t>ジッセキ</t>
    </rPh>
    <phoneticPr fontId="1"/>
  </si>
  <si>
    <t>対象外日数</t>
    <rPh sb="0" eb="3">
      <t>タイショウガイ</t>
    </rPh>
    <rPh sb="3" eb="5">
      <t>ニッスウ</t>
    </rPh>
    <phoneticPr fontId="1"/>
  </si>
  <si>
    <t>対象外</t>
    <rPh sb="0" eb="3">
      <t>タイショウガイ</t>
    </rPh>
    <phoneticPr fontId="1"/>
  </si>
  <si>
    <t>現場閉所日/対象外日</t>
    <rPh sb="0" eb="2">
      <t>ゲンバ</t>
    </rPh>
    <rPh sb="2" eb="5">
      <t>ヘイショビ</t>
    </rPh>
    <rPh sb="6" eb="9">
      <t>タイショウガイ</t>
    </rPh>
    <rPh sb="9" eb="10">
      <t>ビ</t>
    </rPh>
    <phoneticPr fontId="1"/>
  </si>
  <si>
    <t>閉所</t>
    <rPh sb="0" eb="2">
      <t>ヘイショ</t>
    </rPh>
    <phoneticPr fontId="1"/>
  </si>
  <si>
    <t>工期日数</t>
    <rPh sb="0" eb="2">
      <t>コウキ</t>
    </rPh>
    <rPh sb="2" eb="4">
      <t>ニッスウ</t>
    </rPh>
    <phoneticPr fontId="1"/>
  </si>
  <si>
    <t>計</t>
    <rPh sb="0" eb="1">
      <t>ケイ</t>
    </rPh>
    <phoneticPr fontId="1"/>
  </si>
  <si>
    <t>現場閉所率</t>
    <phoneticPr fontId="1"/>
  </si>
  <si>
    <t>リスト</t>
    <phoneticPr fontId="1"/>
  </si>
  <si>
    <t>４週８休以上</t>
    <rPh sb="1" eb="2">
      <t>シュウ</t>
    </rPh>
    <rPh sb="3" eb="4">
      <t>キュウ</t>
    </rPh>
    <rPh sb="4" eb="6">
      <t>イジョウ</t>
    </rPh>
    <phoneticPr fontId="1"/>
  </si>
  <si>
    <t>４週７休以上４週８休未満</t>
    <rPh sb="1" eb="2">
      <t>シュウ</t>
    </rPh>
    <rPh sb="3" eb="4">
      <t>キュウ</t>
    </rPh>
    <rPh sb="4" eb="6">
      <t>イジョウ</t>
    </rPh>
    <rPh sb="10" eb="12">
      <t>ミマン</t>
    </rPh>
    <phoneticPr fontId="1"/>
  </si>
  <si>
    <t>４週６休未満</t>
    <rPh sb="1" eb="2">
      <t>シュウ</t>
    </rPh>
    <rPh sb="4" eb="6">
      <t>ミマン</t>
    </rPh>
    <phoneticPr fontId="1"/>
  </si>
  <si>
    <t>４週６休以上４週７休未満</t>
    <rPh sb="1" eb="2">
      <t>シュウ</t>
    </rPh>
    <rPh sb="3" eb="4">
      <t>キュウ</t>
    </rPh>
    <rPh sb="4" eb="6">
      <t>イジョウ</t>
    </rPh>
    <rPh sb="10" eb="12">
      <t>ミマン</t>
    </rPh>
    <phoneticPr fontId="1"/>
  </si>
  <si>
    <t>達成区分</t>
    <rPh sb="0" eb="4">
      <t>タッセイクブン</t>
    </rPh>
    <phoneticPr fontId="1"/>
  </si>
  <si>
    <t>閉所日数</t>
    <rPh sb="0" eb="2">
      <t>ヘイショ</t>
    </rPh>
    <rPh sb="2" eb="4">
      <t>ニッスウ</t>
    </rPh>
    <phoneticPr fontId="1"/>
  </si>
  <si>
    <t>　≧　28.5％　（４週８休以上）</t>
    <rPh sb="11" eb="12">
      <t>シュウ</t>
    </rPh>
    <rPh sb="13" eb="14">
      <t>キュウ</t>
    </rPh>
    <rPh sb="14" eb="16">
      <t>イジョウ</t>
    </rPh>
    <phoneticPr fontId="1"/>
  </si>
  <si>
    <t>判定区分</t>
    <rPh sb="0" eb="2">
      <t>ハンテイ</t>
    </rPh>
    <rPh sb="2" eb="4">
      <t>クブン</t>
    </rPh>
    <phoneticPr fontId="1"/>
  </si>
  <si>
    <t>　≧　21.4％　（４週６休以上４週７休未満）</t>
    <phoneticPr fontId="1"/>
  </si>
  <si>
    <t>　＜　21.4％　（４週６休未満）</t>
    <phoneticPr fontId="1"/>
  </si>
  <si>
    <t>　≧　25.0％　（４週７休以上４週８休未満）</t>
    <rPh sb="11" eb="12">
      <t>シュウ</t>
    </rPh>
    <rPh sb="13" eb="14">
      <t>キュウ</t>
    </rPh>
    <rPh sb="14" eb="16">
      <t>イジョウ</t>
    </rPh>
    <rPh sb="17" eb="18">
      <t>シュウ</t>
    </rPh>
    <rPh sb="19" eb="20">
      <t>キュウ</t>
    </rPh>
    <rPh sb="20" eb="22">
      <t>ミマン</t>
    </rPh>
    <phoneticPr fontId="1"/>
  </si>
  <si>
    <t>備　　　考</t>
    <rPh sb="0" eb="1">
      <t>ビ</t>
    </rPh>
    <rPh sb="4" eb="5">
      <t>コウ</t>
    </rPh>
    <phoneticPr fontId="21"/>
  </si>
  <si>
    <t>月別閉所</t>
    <rPh sb="0" eb="2">
      <t>ツキベツ</t>
    </rPh>
    <rPh sb="2" eb="4">
      <t>ヘイショ</t>
    </rPh>
    <phoneticPr fontId="1"/>
  </si>
  <si>
    <t>月別閉所率</t>
    <rPh sb="0" eb="2">
      <t>ツキベツ</t>
    </rPh>
    <rPh sb="2" eb="5">
      <t>ヘイショリツ</t>
    </rPh>
    <phoneticPr fontId="1"/>
  </si>
  <si>
    <t>期間</t>
    <rPh sb="0" eb="2">
      <t>キカン</t>
    </rPh>
    <phoneticPr fontId="1"/>
  </si>
  <si>
    <t>工期内日数</t>
    <rPh sb="0" eb="3">
      <t>コウキナイ</t>
    </rPh>
    <rPh sb="3" eb="5">
      <t>ニッスウ</t>
    </rPh>
    <phoneticPr fontId="1"/>
  </si>
  <si>
    <t>現場閉所を実施した日数</t>
    <rPh sb="0" eb="4">
      <t>ゲンバヘイショ</t>
    </rPh>
    <rPh sb="5" eb="7">
      <t>ジッシ</t>
    </rPh>
    <rPh sb="9" eb="11">
      <t>ニッスウ</t>
    </rPh>
    <phoneticPr fontId="1"/>
  </si>
  <si>
    <t>月別現場閉所率</t>
    <rPh sb="0" eb="2">
      <t>ツキベツ</t>
    </rPh>
    <rPh sb="2" eb="4">
      <t>ゲンバ</t>
    </rPh>
    <rPh sb="4" eb="6">
      <t>ヘイショ</t>
    </rPh>
    <rPh sb="6" eb="7">
      <t>リツ</t>
    </rPh>
    <phoneticPr fontId="1"/>
  </si>
  <si>
    <t>判定</t>
    <rPh sb="0" eb="2">
      <t>ハンテイ</t>
    </rPh>
    <phoneticPr fontId="1"/>
  </si>
  <si>
    <t>暦上日数</t>
    <rPh sb="0" eb="2">
      <t>コヨミジョウ</t>
    </rPh>
    <rPh sb="2" eb="4">
      <t>ニッスウ</t>
    </rPh>
    <phoneticPr fontId="1"/>
  </si>
  <si>
    <t>暦上工期内休日</t>
    <rPh sb="2" eb="5">
      <t>コウキナイ</t>
    </rPh>
    <rPh sb="5" eb="7">
      <t>キュウジツ</t>
    </rPh>
    <phoneticPr fontId="1"/>
  </si>
  <si>
    <t>暦上休日数</t>
    <rPh sb="0" eb="2">
      <t>コヨミジョウ</t>
    </rPh>
    <rPh sb="2" eb="4">
      <t>キュウジツ</t>
    </rPh>
    <rPh sb="4" eb="5">
      <t>スウ</t>
    </rPh>
    <phoneticPr fontId="1"/>
  </si>
  <si>
    <t>■月単位の現場閉所に関する記載</t>
    <rPh sb="1" eb="4">
      <t>ツキタンイ</t>
    </rPh>
    <rPh sb="5" eb="7">
      <t>ゲンバ</t>
    </rPh>
    <rPh sb="7" eb="9">
      <t>ヘイショ</t>
    </rPh>
    <rPh sb="10" eb="11">
      <t>カン</t>
    </rPh>
    <rPh sb="13" eb="15">
      <t>キサイ</t>
    </rPh>
    <phoneticPr fontId="1"/>
  </si>
  <si>
    <t>【　　　　ー　　　】○○○○○○○○○○○○○工事</t>
    <rPh sb="23" eb="25">
      <t>コウジ</t>
    </rPh>
    <phoneticPr fontId="1"/>
  </si>
  <si>
    <t>△△△△△△</t>
    <phoneticPr fontId="1"/>
  </si>
  <si>
    <t>株式会社◇◇◇◇◇◇◇◇◇◇◇◇</t>
    <phoneticPr fontId="1"/>
  </si>
  <si>
    <t>横手市××××××××××××××××××××</t>
    <rPh sb="0" eb="2">
      <t>ヨコテ</t>
    </rPh>
    <rPh sb="2" eb="3">
      <t>シ</t>
    </rPh>
    <phoneticPr fontId="1"/>
  </si>
  <si>
    <t>代表取締役　　◆◆　◆◆</t>
    <rPh sb="0" eb="5">
      <t>ダイヒョウトリシマリヤク</t>
    </rPh>
    <phoneticPr fontId="1"/>
  </si>
  <si>
    <t>□□　□□</t>
    <phoneticPr fontId="1"/>
  </si>
  <si>
    <t>■■　■■</t>
    <phoneticPr fontId="1"/>
  </si>
  <si>
    <t>③夏期休暇３日(8月13～15日)及び年末年始休暇６日間(12月29日～1月3日)</t>
    <rPh sb="6" eb="7">
      <t>ニチ</t>
    </rPh>
    <rPh sb="26" eb="27">
      <t>ニチ</t>
    </rPh>
    <rPh sb="27" eb="28">
      <t>アイダ</t>
    </rPh>
    <rPh sb="31" eb="32">
      <t>ガツ</t>
    </rPh>
    <rPh sb="34" eb="35">
      <t>ニチ</t>
    </rPh>
    <rPh sb="37" eb="38">
      <t>ガツ</t>
    </rPh>
    <rPh sb="39" eb="4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</si>
</sst>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ggge&quot;年&quot;m&quot;月&quot;d&quot;日&quot;;@"/>
    <numFmt numFmtId="177" formatCode="aaa"/>
    <numFmt numFmtId="178" formatCode="#,##0.0;[Red]\-#,##0.0"/>
    <numFmt numFmtId="179" formatCode="0.0_ "/>
    <numFmt numFmtId="180" formatCode="\(0.0\)"/>
    <numFmt numFmtId="181" formatCode="0.0%"/>
    <numFmt numFmtId="182" formatCode="#0.0&quot;%以&quot;&quot;上&quot;"/>
    <numFmt numFmtId="183" formatCode="#0.0&quot;%&quot;"/>
    <numFmt numFmtId="184" formatCode="0.0"/>
    <numFmt numFmtId="185" formatCode="#,##0&quot; 日&quot;"/>
    <numFmt numFmtId="186" formatCode="#,##0&quot;月&quot;"/>
  </numFmts>
  <fonts count="37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</font>
    <font>
      <sz val="18"/>
      <name val="ＭＳ 明朝"/>
      <family val="1"/>
    </font>
    <font>
      <sz val="11"/>
      <name val="ＭＳ 明朝"/>
      <family val="1"/>
    </font>
    <font>
      <sz val="6"/>
      <name val="ＭＳ Ｐゴシック"/>
      <family val="3"/>
    </font>
    <font>
      <sz val="15"/>
      <name val="ＭＳ 明朝"/>
      <family val="1"/>
    </font>
    <font>
      <u/>
      <sz val="14"/>
      <name val="ＭＳ 明朝"/>
      <family val="1"/>
    </font>
    <font>
      <sz val="14"/>
      <name val="ＭＳ 明朝"/>
      <family val="1"/>
    </font>
    <font>
      <sz val="11"/>
      <color rgb="FFFF0000"/>
      <name val="ＭＳ 明朝"/>
      <family val="1"/>
    </font>
    <font>
      <strike/>
      <sz val="14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rgb="FF0000FF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ＭＳ Ｐ明朝"/>
      <family val="1"/>
    </font>
    <font>
      <sz val="6"/>
      <name val="ＭＳ Ｐ明朝"/>
      <family val="1"/>
    </font>
    <font>
      <sz val="22"/>
      <name val="ＭＳ Ｐ明朝"/>
      <family val="1"/>
    </font>
    <font>
      <sz val="11"/>
      <color theme="0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Ｐ明朝"/>
      <family val="1"/>
    </font>
    <font>
      <b/>
      <sz val="12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1"/>
      <color indexed="10"/>
      <name val="MS P ゴシック"/>
      <family val="3"/>
      <charset val="128"/>
    </font>
    <font>
      <sz val="10"/>
      <name val="ＭＳ Ｐ明朝"/>
      <family val="1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indexed="10"/>
      <name val="BIZ UDPゴシック"/>
      <family val="3"/>
      <charset val="128"/>
    </font>
    <font>
      <b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</cellStyleXfs>
  <cellXfs count="254">
    <xf numFmtId="0" fontId="0" fillId="0" borderId="0" xfId="0"/>
    <xf numFmtId="0" fontId="3" fillId="0" borderId="0" xfId="1" applyFont="1" applyFill="1" applyBorder="1" applyAlignment="1">
      <alignment vertical="top"/>
    </xf>
    <xf numFmtId="0" fontId="4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>
      <alignment vertical="center"/>
    </xf>
    <xf numFmtId="0" fontId="3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distributed" vertical="center" wrapText="1" indent="3"/>
    </xf>
    <xf numFmtId="0" fontId="7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distributed" vertical="center" wrapText="1" indent="3"/>
    </xf>
    <xf numFmtId="0" fontId="8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>
      <alignment vertical="center"/>
    </xf>
    <xf numFmtId="0" fontId="10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top" wrapText="1"/>
    </xf>
    <xf numFmtId="0" fontId="4" fillId="2" borderId="0" xfId="1" applyFont="1" applyFill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4" fillId="0" borderId="7" xfId="0" applyFont="1" applyBorder="1" applyAlignment="1">
      <alignment horizontal="center" vertical="center" wrapText="1" shrinkToFi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176" fontId="13" fillId="0" borderId="0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176" fontId="13" fillId="3" borderId="1" xfId="0" applyNumberFormat="1" applyFont="1" applyFill="1" applyBorder="1" applyAlignment="1">
      <alignment horizontal="left" vertical="center"/>
    </xf>
    <xf numFmtId="176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right" vertical="center" indent="1"/>
    </xf>
    <xf numFmtId="0" fontId="19" fillId="3" borderId="7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177" fontId="13" fillId="0" borderId="10" xfId="0" applyNumberFormat="1" applyFont="1" applyBorder="1" applyAlignment="1">
      <alignment horizontal="center" vertical="center"/>
    </xf>
    <xf numFmtId="0" fontId="20" fillId="0" borderId="0" xfId="2">
      <alignment vertical="center"/>
    </xf>
    <xf numFmtId="0" fontId="20" fillId="0" borderId="0" xfId="2" applyAlignment="1">
      <alignment horizontal="center" vertical="center"/>
    </xf>
    <xf numFmtId="0" fontId="20" fillId="0" borderId="0" xfId="2" applyAlignment="1">
      <alignment horizontal="left" vertical="center"/>
    </xf>
    <xf numFmtId="0" fontId="20" fillId="0" borderId="1" xfId="2" applyBorder="1">
      <alignment vertical="center"/>
    </xf>
    <xf numFmtId="0" fontId="20" fillId="0" borderId="5" xfId="2" applyBorder="1" applyAlignment="1">
      <alignment horizontal="center" vertical="center"/>
    </xf>
    <xf numFmtId="0" fontId="20" fillId="0" borderId="3" xfId="2" applyBorder="1" applyAlignment="1">
      <alignment horizontal="center" vertical="center" shrinkToFit="1"/>
    </xf>
    <xf numFmtId="0" fontId="20" fillId="0" borderId="3" xfId="2" applyBorder="1" applyAlignment="1">
      <alignment horizontal="center" vertical="center"/>
    </xf>
    <xf numFmtId="0" fontId="20" fillId="0" borderId="6" xfId="2" applyBorder="1">
      <alignment vertical="center"/>
    </xf>
    <xf numFmtId="0" fontId="20" fillId="0" borderId="17" xfId="2" applyBorder="1">
      <alignment vertical="center"/>
    </xf>
    <xf numFmtId="0" fontId="20" fillId="0" borderId="15" xfId="2" applyBorder="1" applyAlignment="1">
      <alignment horizontal="right" vertical="center"/>
    </xf>
    <xf numFmtId="0" fontId="20" fillId="0" borderId="16" xfId="2" applyBorder="1">
      <alignment vertical="center"/>
    </xf>
    <xf numFmtId="0" fontId="20" fillId="0" borderId="8" xfId="2" applyBorder="1" applyAlignment="1">
      <alignment horizontal="center" vertical="center"/>
    </xf>
    <xf numFmtId="0" fontId="20" fillId="0" borderId="9" xfId="2" applyBorder="1">
      <alignment vertical="center"/>
    </xf>
    <xf numFmtId="0" fontId="20" fillId="0" borderId="8" xfId="2" applyBorder="1">
      <alignment vertical="center"/>
    </xf>
    <xf numFmtId="0" fontId="20" fillId="0" borderId="7" xfId="2" applyBorder="1">
      <alignment vertical="center"/>
    </xf>
    <xf numFmtId="0" fontId="20" fillId="0" borderId="7" xfId="2" applyBorder="1" applyAlignment="1">
      <alignment horizontal="center" vertical="center"/>
    </xf>
    <xf numFmtId="0" fontId="20" fillId="0" borderId="4" xfId="2" applyBorder="1">
      <alignment vertical="center"/>
    </xf>
    <xf numFmtId="0" fontId="20" fillId="0" borderId="15" xfId="2" applyBorder="1" applyAlignment="1">
      <alignment horizontal="distributed" vertical="center"/>
    </xf>
    <xf numFmtId="0" fontId="20" fillId="0" borderId="8" xfId="2" applyBorder="1" applyAlignment="1">
      <alignment horizontal="distributed" vertical="center"/>
    </xf>
    <xf numFmtId="0" fontId="13" fillId="0" borderId="9" xfId="0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3" borderId="19" xfId="0" applyFont="1" applyFill="1" applyBorder="1" applyAlignment="1">
      <alignment horizontal="center" vertical="center" textRotation="255" wrapText="1"/>
    </xf>
    <xf numFmtId="0" fontId="23" fillId="0" borderId="9" xfId="0" applyFont="1" applyBorder="1" applyAlignment="1">
      <alignment horizontal="center" vertical="center" textRotation="255" wrapText="1"/>
    </xf>
    <xf numFmtId="0" fontId="23" fillId="0" borderId="1" xfId="0" applyFont="1" applyBorder="1" applyAlignment="1">
      <alignment horizontal="center" vertical="center" textRotation="255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shrinkToFit="1"/>
    </xf>
    <xf numFmtId="0" fontId="4" fillId="4" borderId="0" xfId="1" applyFont="1" applyFill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0" xfId="2">
      <alignment vertical="center"/>
    </xf>
    <xf numFmtId="0" fontId="13" fillId="3" borderId="20" xfId="0" applyFont="1" applyFill="1" applyBorder="1" applyAlignment="1">
      <alignment horizontal="center" vertical="center" textRotation="255" wrapText="1"/>
    </xf>
    <xf numFmtId="0" fontId="13" fillId="3" borderId="15" xfId="0" applyFont="1" applyFill="1" applyBorder="1" applyAlignment="1">
      <alignment horizontal="center" vertical="center" textRotation="255" wrapText="1"/>
    </xf>
    <xf numFmtId="0" fontId="19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shrinkToFit="1"/>
    </xf>
    <xf numFmtId="0" fontId="20" fillId="0" borderId="0" xfId="2" applyBorder="1">
      <alignment vertical="center"/>
    </xf>
    <xf numFmtId="0" fontId="20" fillId="0" borderId="0" xfId="2" applyBorder="1" applyAlignment="1">
      <alignment horizontal="center" vertical="center"/>
    </xf>
    <xf numFmtId="0" fontId="20" fillId="0" borderId="0" xfId="2" applyBorder="1" applyAlignment="1">
      <alignment horizontal="left" vertical="center"/>
    </xf>
    <xf numFmtId="0" fontId="25" fillId="5" borderId="0" xfId="2" applyFont="1" applyFill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20" fillId="0" borderId="0" xfId="2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shrinkToFit="1"/>
    </xf>
    <xf numFmtId="0" fontId="17" fillId="0" borderId="0" xfId="0" applyFont="1" applyAlignment="1">
      <alignment vertical="center"/>
    </xf>
    <xf numFmtId="182" fontId="17" fillId="0" borderId="0" xfId="0" applyNumberFormat="1" applyFont="1" applyAlignment="1">
      <alignment vertical="center"/>
    </xf>
    <xf numFmtId="0" fontId="20" fillId="0" borderId="0" xfId="2" applyFont="1" applyAlignment="1">
      <alignment horizontal="left" vertical="center" indent="3"/>
    </xf>
    <xf numFmtId="0" fontId="20" fillId="0" borderId="13" xfId="2" applyFont="1" applyBorder="1" applyAlignment="1">
      <alignment horizontal="left" vertical="center" indent="3"/>
    </xf>
    <xf numFmtId="0" fontId="20" fillId="0" borderId="0" xfId="2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20" fillId="0" borderId="2" xfId="2" applyFont="1" applyBorder="1" applyAlignment="1">
      <alignment horizontal="left" vertical="center" indent="3"/>
    </xf>
    <xf numFmtId="0" fontId="13" fillId="3" borderId="21" xfId="0" applyFont="1" applyFill="1" applyBorder="1" applyAlignment="1">
      <alignment horizontal="center" vertical="center" textRotation="255" wrapText="1"/>
    </xf>
    <xf numFmtId="0" fontId="13" fillId="3" borderId="21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shrinkToFit="1"/>
    </xf>
    <xf numFmtId="9" fontId="19" fillId="0" borderId="1" xfId="4" applyFont="1" applyBorder="1" applyAlignment="1">
      <alignment horizontal="center" vertical="center" shrinkToFit="1"/>
    </xf>
    <xf numFmtId="9" fontId="19" fillId="0" borderId="1" xfId="4" applyNumberFormat="1" applyFont="1" applyBorder="1" applyAlignment="1">
      <alignment horizontal="center" vertical="center" shrinkToFit="1"/>
    </xf>
    <xf numFmtId="185" fontId="13" fillId="0" borderId="0" xfId="0" applyNumberFormat="1" applyFont="1" applyBorder="1" applyAlignment="1">
      <alignment vertical="center"/>
    </xf>
    <xf numFmtId="9" fontId="13" fillId="0" borderId="0" xfId="4" applyFont="1" applyBorder="1" applyAlignment="1">
      <alignment vertical="center"/>
    </xf>
    <xf numFmtId="0" fontId="17" fillId="0" borderId="22" xfId="0" applyFont="1" applyBorder="1" applyAlignment="1">
      <alignment horizontal="center" vertical="center" shrinkToFit="1"/>
    </xf>
    <xf numFmtId="185" fontId="13" fillId="0" borderId="0" xfId="4" applyNumberFormat="1" applyFont="1" applyBorder="1" applyAlignment="1">
      <alignment vertical="center"/>
    </xf>
    <xf numFmtId="0" fontId="20" fillId="0" borderId="6" xfId="2" applyBorder="1" applyAlignment="1">
      <alignment horizontal="right" vertical="center"/>
    </xf>
    <xf numFmtId="0" fontId="20" fillId="0" borderId="2" xfId="2" applyBorder="1">
      <alignment vertical="center"/>
    </xf>
    <xf numFmtId="0" fontId="20" fillId="0" borderId="14" xfId="2" applyBorder="1">
      <alignment vertical="center"/>
    </xf>
    <xf numFmtId="0" fontId="20" fillId="0" borderId="16" xfId="2" applyBorder="1" applyAlignment="1">
      <alignment horizontal="right" vertical="center"/>
    </xf>
    <xf numFmtId="0" fontId="20" fillId="0" borderId="15" xfId="2" applyBorder="1">
      <alignment vertical="center"/>
    </xf>
    <xf numFmtId="186" fontId="14" fillId="0" borderId="9" xfId="0" applyNumberFormat="1" applyFont="1" applyBorder="1" applyAlignment="1">
      <alignment horizontal="center" vertical="center" wrapText="1"/>
    </xf>
    <xf numFmtId="186" fontId="14" fillId="0" borderId="1" xfId="0" applyNumberFormat="1" applyFont="1" applyBorder="1" applyAlignment="1">
      <alignment horizontal="center" vertical="center" wrapText="1"/>
    </xf>
    <xf numFmtId="0" fontId="35" fillId="0" borderId="0" xfId="2" applyFont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20" fillId="0" borderId="14" xfId="2" applyFont="1" applyBorder="1" applyAlignment="1">
      <alignment horizontal="left" vertical="center" indent="3"/>
    </xf>
    <xf numFmtId="0" fontId="13" fillId="0" borderId="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8" xfId="2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3" fillId="6" borderId="1" xfId="0" applyFont="1" applyFill="1" applyBorder="1" applyAlignment="1">
      <alignment horizontal="center" vertical="center"/>
    </xf>
    <xf numFmtId="177" fontId="13" fillId="6" borderId="10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0" fillId="0" borderId="15" xfId="2" applyBorder="1" applyAlignment="1">
      <alignment horizontal="right" vertical="center"/>
    </xf>
    <xf numFmtId="0" fontId="20" fillId="0" borderId="2" xfId="2" applyBorder="1" applyAlignment="1">
      <alignment horizontal="right" vertical="center"/>
    </xf>
    <xf numFmtId="0" fontId="20" fillId="0" borderId="15" xfId="2" applyBorder="1" applyAlignment="1">
      <alignment horizontal="center" vertical="center"/>
    </xf>
    <xf numFmtId="0" fontId="20" fillId="0" borderId="2" xfId="2" applyBorder="1" applyAlignment="1">
      <alignment horizontal="center" vertical="center"/>
    </xf>
    <xf numFmtId="184" fontId="20" fillId="0" borderId="16" xfId="2" applyNumberFormat="1" applyBorder="1" applyAlignment="1">
      <alignment horizontal="center" vertical="center"/>
    </xf>
    <xf numFmtId="184" fontId="20" fillId="0" borderId="15" xfId="2" applyNumberFormat="1" applyBorder="1" applyAlignment="1">
      <alignment horizontal="center" vertical="center"/>
    </xf>
    <xf numFmtId="184" fontId="20" fillId="0" borderId="6" xfId="2" applyNumberFormat="1" applyBorder="1" applyAlignment="1">
      <alignment horizontal="center" vertical="center"/>
    </xf>
    <xf numFmtId="184" fontId="20" fillId="0" borderId="2" xfId="2" applyNumberFormat="1" applyBorder="1" applyAlignment="1">
      <alignment horizontal="center" vertical="center"/>
    </xf>
    <xf numFmtId="179" fontId="20" fillId="0" borderId="15" xfId="2" applyNumberFormat="1" applyBorder="1" applyAlignment="1">
      <alignment horizontal="center" vertical="center"/>
    </xf>
    <xf numFmtId="179" fontId="20" fillId="0" borderId="2" xfId="2" applyNumberFormat="1" applyBorder="1" applyAlignment="1">
      <alignment horizontal="center" vertical="center"/>
    </xf>
    <xf numFmtId="180" fontId="20" fillId="0" borderId="15" xfId="2" applyNumberFormat="1" applyBorder="1" applyAlignment="1">
      <alignment horizontal="center" vertical="center"/>
    </xf>
    <xf numFmtId="180" fontId="20" fillId="0" borderId="2" xfId="2" applyNumberFormat="1" applyBorder="1" applyAlignment="1">
      <alignment horizontal="center" vertical="center"/>
    </xf>
    <xf numFmtId="0" fontId="20" fillId="0" borderId="4" xfId="2" applyBorder="1" applyAlignment="1">
      <alignment horizontal="center" vertical="center"/>
    </xf>
    <xf numFmtId="0" fontId="20" fillId="0" borderId="14" xfId="2" applyBorder="1" applyAlignment="1">
      <alignment horizontal="center" vertical="center"/>
    </xf>
    <xf numFmtId="178" fontId="33" fillId="0" borderId="16" xfId="3" applyNumberFormat="1" applyFont="1" applyBorder="1" applyAlignment="1">
      <alignment horizontal="right" vertical="center" indent="2"/>
    </xf>
    <xf numFmtId="178" fontId="33" fillId="0" borderId="15" xfId="3" applyNumberFormat="1" applyFont="1" applyBorder="1" applyAlignment="1">
      <alignment horizontal="right" vertical="center" indent="2"/>
    </xf>
    <xf numFmtId="178" fontId="33" fillId="0" borderId="6" xfId="3" applyNumberFormat="1" applyFont="1" applyBorder="1" applyAlignment="1">
      <alignment horizontal="right" vertical="center" indent="2"/>
    </xf>
    <xf numFmtId="178" fontId="33" fillId="0" borderId="2" xfId="3" applyNumberFormat="1" applyFont="1" applyBorder="1" applyAlignment="1">
      <alignment horizontal="right" vertical="center" indent="2"/>
    </xf>
    <xf numFmtId="0" fontId="31" fillId="0" borderId="3" xfId="2" applyFont="1" applyBorder="1" applyAlignment="1">
      <alignment vertical="center" shrinkToFit="1"/>
    </xf>
    <xf numFmtId="0" fontId="32" fillId="0" borderId="3" xfId="2" applyFont="1" applyBorder="1" applyAlignment="1">
      <alignment vertical="center" shrinkToFit="1"/>
    </xf>
    <xf numFmtId="0" fontId="31" fillId="0" borderId="6" xfId="2" applyFont="1" applyBorder="1" applyAlignment="1">
      <alignment vertical="center" wrapText="1"/>
    </xf>
    <xf numFmtId="0" fontId="31" fillId="0" borderId="2" xfId="2" applyFont="1" applyBorder="1" applyAlignment="1">
      <alignment vertical="center" wrapText="1"/>
    </xf>
    <xf numFmtId="0" fontId="31" fillId="0" borderId="14" xfId="2" applyFont="1" applyBorder="1" applyAlignment="1">
      <alignment vertical="center" wrapText="1"/>
    </xf>
    <xf numFmtId="0" fontId="31" fillId="0" borderId="16" xfId="2" applyFont="1" applyBorder="1" applyAlignment="1">
      <alignment vertical="center" shrinkToFit="1"/>
    </xf>
    <xf numFmtId="0" fontId="31" fillId="0" borderId="15" xfId="2" applyFont="1" applyBorder="1" applyAlignment="1">
      <alignment vertical="center" shrinkToFit="1"/>
    </xf>
    <xf numFmtId="0" fontId="31" fillId="0" borderId="4" xfId="2" applyFont="1" applyBorder="1" applyAlignment="1">
      <alignment vertical="center" shrinkToFit="1"/>
    </xf>
    <xf numFmtId="0" fontId="20" fillId="0" borderId="15" xfId="2" applyBorder="1" applyAlignment="1">
      <alignment horizontal="left" vertical="center"/>
    </xf>
    <xf numFmtId="0" fontId="20" fillId="0" borderId="2" xfId="2" applyBorder="1" applyAlignment="1">
      <alignment horizontal="left" vertical="center"/>
    </xf>
    <xf numFmtId="184" fontId="20" fillId="0" borderId="16" xfId="2" applyNumberFormat="1" applyFont="1" applyFill="1" applyBorder="1" applyAlignment="1">
      <alignment horizontal="center" vertical="center"/>
    </xf>
    <xf numFmtId="184" fontId="20" fillId="0" borderId="15" xfId="2" applyNumberFormat="1" applyFont="1" applyFill="1" applyBorder="1" applyAlignment="1">
      <alignment horizontal="center" vertical="center"/>
    </xf>
    <xf numFmtId="184" fontId="20" fillId="0" borderId="6" xfId="2" applyNumberFormat="1" applyFont="1" applyFill="1" applyBorder="1" applyAlignment="1">
      <alignment horizontal="center" vertical="center"/>
    </xf>
    <xf numFmtId="184" fontId="20" fillId="0" borderId="2" xfId="2" applyNumberFormat="1" applyFont="1" applyFill="1" applyBorder="1" applyAlignment="1">
      <alignment horizontal="center" vertical="center"/>
    </xf>
    <xf numFmtId="178" fontId="36" fillId="0" borderId="16" xfId="3" applyNumberFormat="1" applyFont="1" applyFill="1" applyBorder="1" applyAlignment="1">
      <alignment horizontal="right" vertical="center" indent="2"/>
    </xf>
    <xf numFmtId="178" fontId="36" fillId="0" borderId="15" xfId="3" applyNumberFormat="1" applyFont="1" applyFill="1" applyBorder="1" applyAlignment="1">
      <alignment horizontal="right" vertical="center" indent="2"/>
    </xf>
    <xf numFmtId="178" fontId="36" fillId="0" borderId="6" xfId="3" applyNumberFormat="1" applyFont="1" applyFill="1" applyBorder="1" applyAlignment="1">
      <alignment horizontal="right" vertical="center" indent="2"/>
    </xf>
    <xf numFmtId="178" fontId="36" fillId="0" borderId="2" xfId="3" applyNumberFormat="1" applyFont="1" applyFill="1" applyBorder="1" applyAlignment="1">
      <alignment horizontal="right" vertical="center" indent="2"/>
    </xf>
    <xf numFmtId="0" fontId="20" fillId="0" borderId="0" xfId="2" applyBorder="1" applyAlignment="1">
      <alignment horizontal="left" vertical="center" indent="1"/>
    </xf>
    <xf numFmtId="0" fontId="19" fillId="0" borderId="15" xfId="2" applyFont="1" applyBorder="1" applyAlignment="1">
      <alignment horizontal="center" vertical="center"/>
    </xf>
    <xf numFmtId="183" fontId="27" fillId="0" borderId="15" xfId="4" applyNumberFormat="1" applyFont="1" applyBorder="1" applyAlignment="1">
      <alignment horizontal="center" vertical="center"/>
    </xf>
    <xf numFmtId="0" fontId="20" fillId="0" borderId="0" xfId="2" applyAlignment="1">
      <alignment horizontal="left" vertical="center" shrinkToFit="1"/>
    </xf>
    <xf numFmtId="0" fontId="20" fillId="0" borderId="0" xfId="2" applyAlignment="1">
      <alignment horizontal="center" vertical="center"/>
    </xf>
    <xf numFmtId="0" fontId="20" fillId="0" borderId="0" xfId="2" applyFont="1" applyBorder="1" applyAlignment="1">
      <alignment horizontal="left" vertical="center" indent="3"/>
    </xf>
    <xf numFmtId="0" fontId="20" fillId="0" borderId="13" xfId="2" applyFont="1" applyBorder="1" applyAlignment="1">
      <alignment horizontal="left" vertical="center" indent="3"/>
    </xf>
    <xf numFmtId="0" fontId="20" fillId="0" borderId="13" xfId="2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textRotation="255" shrinkToFit="1"/>
    </xf>
    <xf numFmtId="0" fontId="13" fillId="2" borderId="18" xfId="0" applyFont="1" applyFill="1" applyBorder="1" applyAlignment="1">
      <alignment horizontal="center" vertical="center" textRotation="255" shrinkToFit="1"/>
    </xf>
    <xf numFmtId="0" fontId="13" fillId="2" borderId="5" xfId="0" applyFont="1" applyFill="1" applyBorder="1" applyAlignment="1">
      <alignment horizontal="center" vertical="center" textRotation="255" shrinkToFit="1"/>
    </xf>
    <xf numFmtId="0" fontId="13" fillId="2" borderId="1" xfId="0" applyFont="1" applyFill="1" applyBorder="1" applyAlignment="1">
      <alignment horizontal="center" vertical="center" textRotation="255" shrinkToFit="1"/>
    </xf>
    <xf numFmtId="0" fontId="26" fillId="0" borderId="15" xfId="4" applyNumberFormat="1" applyFont="1" applyBorder="1" applyAlignment="1">
      <alignment horizontal="left" vertical="center" shrinkToFit="1"/>
    </xf>
    <xf numFmtId="0" fontId="20" fillId="0" borderId="7" xfId="2" applyBorder="1" applyAlignment="1">
      <alignment horizontal="center" vertical="center"/>
    </xf>
    <xf numFmtId="0" fontId="20" fillId="0" borderId="8" xfId="2" applyBorder="1" applyAlignment="1">
      <alignment horizontal="center" vertical="center"/>
    </xf>
    <xf numFmtId="0" fontId="20" fillId="0" borderId="9" xfId="2" applyBorder="1" applyAlignment="1">
      <alignment horizontal="center" vertical="center"/>
    </xf>
    <xf numFmtId="0" fontId="20" fillId="0" borderId="16" xfId="2" applyBorder="1" applyAlignment="1">
      <alignment horizontal="center" vertical="center"/>
    </xf>
    <xf numFmtId="0" fontId="20" fillId="0" borderId="6" xfId="2" applyBorder="1" applyAlignment="1">
      <alignment horizontal="center" vertical="center"/>
    </xf>
    <xf numFmtId="0" fontId="20" fillId="0" borderId="4" xfId="2" applyBorder="1" applyAlignment="1">
      <alignment horizontal="left" vertical="center"/>
    </xf>
    <xf numFmtId="0" fontId="20" fillId="0" borderId="13" xfId="2" applyBorder="1" applyAlignment="1">
      <alignment horizontal="left" vertical="center" indent="1"/>
    </xf>
    <xf numFmtId="0" fontId="20" fillId="0" borderId="0" xfId="2" applyAlignment="1">
      <alignment horizontal="left" vertical="top"/>
    </xf>
    <xf numFmtId="0" fontId="22" fillId="0" borderId="0" xfId="2" applyFont="1" applyAlignment="1">
      <alignment horizontal="center" vertical="center"/>
    </xf>
    <xf numFmtId="0" fontId="20" fillId="0" borderId="1" xfId="2" applyBorder="1" applyAlignment="1">
      <alignment horizontal="center" vertical="center"/>
    </xf>
    <xf numFmtId="0" fontId="20" fillId="0" borderId="7" xfId="2" applyBorder="1" applyAlignment="1">
      <alignment horizontal="left" vertical="center" indent="1"/>
    </xf>
    <xf numFmtId="0" fontId="20" fillId="0" borderId="8" xfId="2" applyBorder="1" applyAlignment="1">
      <alignment horizontal="left" vertical="center" indent="1"/>
    </xf>
    <xf numFmtId="0" fontId="20" fillId="0" borderId="9" xfId="2" applyBorder="1" applyAlignment="1">
      <alignment horizontal="left" vertical="center" indent="1"/>
    </xf>
    <xf numFmtId="0" fontId="20" fillId="0" borderId="8" xfId="2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85" fontId="13" fillId="0" borderId="7" xfId="0" applyNumberFormat="1" applyFont="1" applyBorder="1" applyAlignment="1">
      <alignment horizontal="center" vertical="center"/>
    </xf>
    <xf numFmtId="185" fontId="13" fillId="0" borderId="8" xfId="0" applyNumberFormat="1" applyFont="1" applyBorder="1" applyAlignment="1">
      <alignment horizontal="center" vertical="center"/>
    </xf>
    <xf numFmtId="185" fontId="13" fillId="0" borderId="9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181" fontId="13" fillId="0" borderId="7" xfId="4" applyNumberFormat="1" applyFont="1" applyBorder="1" applyAlignment="1">
      <alignment horizontal="center" vertical="center"/>
    </xf>
    <xf numFmtId="181" fontId="13" fillId="0" borderId="8" xfId="4" applyNumberFormat="1" applyFont="1" applyBorder="1" applyAlignment="1">
      <alignment horizontal="center" vertical="center"/>
    </xf>
    <xf numFmtId="181" fontId="13" fillId="0" borderId="9" xfId="4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0" fontId="15" fillId="0" borderId="1" xfId="4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185" fontId="13" fillId="0" borderId="1" xfId="0" applyNumberFormat="1" applyFont="1" applyBorder="1" applyAlignment="1">
      <alignment horizontal="center" vertical="center"/>
    </xf>
    <xf numFmtId="185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</cellXfs>
  <cellStyles count="5">
    <cellStyle name="パーセント" xfId="4" builtinId="5"/>
    <cellStyle name="桁区切り 2" xfId="3" xr:uid="{BA9E3D2E-F785-47D9-9E1B-F58BAC6B3830}"/>
    <cellStyle name="標準" xfId="0" builtinId="0"/>
    <cellStyle name="標準 2" xfId="1" xr:uid="{00000000-0005-0000-0000-000001000000}"/>
    <cellStyle name="標準 3" xfId="2" xr:uid="{D9613E20-0EDD-45C9-8D92-384EA3E59577}"/>
  </cellStyles>
  <dxfs count="23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CC66"/>
        </patternFill>
      </fill>
    </dxf>
    <dxf>
      <fill>
        <patternFill>
          <bgColor rgb="FF00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CC66"/>
        </patternFill>
      </fill>
    </dxf>
    <dxf>
      <fill>
        <patternFill>
          <bgColor rgb="FF0000FF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CC66"/>
        </patternFill>
      </fill>
    </dxf>
    <dxf>
      <fill>
        <patternFill>
          <bgColor rgb="FF00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CC66"/>
        </patternFill>
      </fill>
    </dxf>
    <dxf>
      <fill>
        <patternFill>
          <bgColor rgb="FF0000FF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CC66"/>
        </patternFill>
      </fill>
    </dxf>
    <dxf>
      <fill>
        <patternFill>
          <bgColor rgb="FF00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CC66"/>
        </patternFill>
      </fill>
    </dxf>
    <dxf>
      <fill>
        <patternFill>
          <bgColor rgb="FF0000FF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CC66"/>
        </patternFill>
      </fill>
    </dxf>
    <dxf>
      <fill>
        <patternFill>
          <bgColor rgb="FF0000FF"/>
        </patternFill>
      </fill>
    </dxf>
    <dxf>
      <fill>
        <patternFill>
          <bgColor rgb="FF00CC66"/>
        </patternFill>
      </fill>
    </dxf>
    <dxf>
      <fill>
        <patternFill>
          <bgColor rgb="FF0000FF"/>
        </patternFill>
      </fill>
    </dxf>
    <dxf>
      <font>
        <b/>
        <i val="0"/>
        <strike val="0"/>
        <color rgb="FFFF0000"/>
      </font>
    </dxf>
    <dxf>
      <fill>
        <patternFill>
          <bgColor rgb="FF00CC66"/>
        </patternFill>
      </fill>
    </dxf>
    <dxf>
      <fill>
        <patternFill>
          <bgColor rgb="FF0000FF"/>
        </patternFill>
      </fill>
    </dxf>
  </dxfs>
  <tableStyles count="0" defaultTableStyle="TableStyleMedium2" defaultPivotStyle="PivotStyleLight16"/>
  <colors>
    <mruColors>
      <color rgb="FF00CC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338051</xdr:colOff>
      <xdr:row>18</xdr:row>
      <xdr:rowOff>92289</xdr:rowOff>
    </xdr:from>
    <xdr:to>
      <xdr:col>46</xdr:col>
      <xdr:colOff>367393</xdr:colOff>
      <xdr:row>32</xdr:row>
      <xdr:rowOff>65780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E3B7B94-09A9-4428-AF51-E1C2AA368E88}"/>
            </a:ext>
          </a:extLst>
        </xdr:cNvPr>
        <xdr:cNvSpPr/>
      </xdr:nvSpPr>
      <xdr:spPr>
        <a:xfrm>
          <a:off x="7711522" y="4316907"/>
          <a:ext cx="7828636" cy="2326726"/>
        </a:xfrm>
        <a:prstGeom prst="rect">
          <a:avLst/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（記事欄）</a:t>
          </a:r>
          <a:r>
            <a:rPr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…</a:t>
          </a:r>
          <a:r>
            <a:rPr lang="ja-JP" altLang="en-US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記入例</a:t>
          </a:r>
          <a:endParaRPr lang="ja-JP" altLang="ja-JP" sz="110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工期内の日数　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１２２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日　（３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＋３１日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３１日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＋２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日）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対象外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日数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６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　（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日＋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日）</a:t>
          </a:r>
          <a:endParaRPr lang="ja-JP" altLang="ja-JP">
            <a:effectLst/>
          </a:endParaRPr>
        </a:p>
        <a:p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現場閉所を行った日数　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３２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予定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（９日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日＋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日＋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報告月以降については予定を記載し「〇日（予定）」と記載すること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</a:t>
          </a:r>
        </a:p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〇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現場閉所率　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３２日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（１２２日－６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）＝２７．５９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･･･％　≧　２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５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．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０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％　（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４週７休以上４週８休未満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達成区分は　　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２８．５％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以上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（４週８休以上）</a:t>
          </a:r>
          <a:endParaRPr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　　　　　　　　・２５％以上</a:t>
          </a:r>
          <a:r>
            <a:rPr lang="ja-JP" alt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２８．５％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未満（４週７休以上４週８休未満）</a:t>
          </a:r>
          <a:endParaRPr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　　　　　　　　・２１．４％以上 ２５％未満（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４週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休以上４週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休未満）</a:t>
          </a:r>
          <a:endParaRPr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　　　　　　　　・２１．４％未満（４週６休未満）</a:t>
          </a:r>
          <a:endParaRPr lang="ja-JP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28</xdr:col>
      <xdr:colOff>342900</xdr:colOff>
      <xdr:row>0</xdr:row>
      <xdr:rowOff>33777</xdr:rowOff>
    </xdr:from>
    <xdr:to>
      <xdr:col>45</xdr:col>
      <xdr:colOff>162942</xdr:colOff>
      <xdr:row>18</xdr:row>
      <xdr:rowOff>45263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C2D22DC2-30D9-4A66-850F-73F4CA1327D5}"/>
            </a:ext>
          </a:extLst>
        </xdr:cNvPr>
        <xdr:cNvGrpSpPr/>
      </xdr:nvGrpSpPr>
      <xdr:grpSpPr>
        <a:xfrm>
          <a:off x="7716371" y="33777"/>
          <a:ext cx="7227130" cy="4236104"/>
          <a:chOff x="7758793" y="76200"/>
          <a:chExt cx="7331185" cy="4297736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7CEB5EA8-2517-454C-BBBC-F8C8AE23C9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758793" y="76200"/>
            <a:ext cx="7331185" cy="4297736"/>
          </a:xfrm>
          <a:prstGeom prst="rect">
            <a:avLst/>
          </a:prstGeom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789CAC0A-CD6B-4C3E-94A1-6A679CE65DEE}"/>
              </a:ext>
            </a:extLst>
          </xdr:cNvPr>
          <xdr:cNvSpPr/>
        </xdr:nvSpPr>
        <xdr:spPr>
          <a:xfrm>
            <a:off x="8549368" y="3864429"/>
            <a:ext cx="2971800" cy="206828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E70ACD2B-6D7F-4FB8-B219-AD07B8A06A0E}"/>
              </a:ext>
            </a:extLst>
          </xdr:cNvPr>
          <xdr:cNvSpPr txBox="1"/>
        </xdr:nvSpPr>
        <xdr:spPr>
          <a:xfrm>
            <a:off x="7897586" y="200024"/>
            <a:ext cx="1366157" cy="492580"/>
          </a:xfrm>
          <a:prstGeom prst="rect">
            <a:avLst/>
          </a:prstGeom>
          <a:solidFill>
            <a:schemeClr val="lt1"/>
          </a:solidFill>
          <a:ln w="9525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R6.8.26</a:t>
            </a:r>
            <a:r>
              <a:rPr kumimoji="1" lang="ja-JP" altLang="en-US" sz="110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運用版</a:t>
            </a:r>
            <a:endParaRPr kumimoji="1" lang="en-US" altLang="ja-JP" sz="110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  <a:p>
            <a:r>
              <a:rPr kumimoji="1" lang="ja-JP" altLang="en-US" sz="110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一部改訂より抜粋</a:t>
            </a:r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2F90A34F-C8B6-4DBB-8FC6-FEC00CF6D0D3}"/>
              </a:ext>
            </a:extLst>
          </xdr:cNvPr>
          <xdr:cNvSpPr txBox="1"/>
        </xdr:nvSpPr>
        <xdr:spPr>
          <a:xfrm>
            <a:off x="11723914" y="3645354"/>
            <a:ext cx="2588079" cy="489389"/>
          </a:xfrm>
          <a:prstGeom prst="rect">
            <a:avLst/>
          </a:prstGeom>
          <a:solidFill>
            <a:schemeClr val="lt1"/>
          </a:solidFill>
          <a:ln w="9525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夏季休暇　</a:t>
            </a:r>
            <a:r>
              <a:rPr kumimoji="1" lang="en-US" altLang="ja-JP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3</a:t>
            </a:r>
            <a:r>
              <a:rPr kumimoji="1" lang="ja-JP" altLang="en-US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日（</a:t>
            </a:r>
            <a:r>
              <a:rPr kumimoji="1" lang="en-US" altLang="ja-JP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8/13</a:t>
            </a:r>
            <a:r>
              <a:rPr kumimoji="1" lang="ja-JP" altLang="en-US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～</a:t>
            </a:r>
            <a:r>
              <a:rPr kumimoji="1" lang="en-US" altLang="ja-JP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15</a:t>
            </a:r>
            <a:r>
              <a:rPr kumimoji="1" lang="ja-JP" altLang="en-US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を想定）</a:t>
            </a:r>
            <a:endParaRPr kumimoji="1" lang="en-US" altLang="ja-JP" sz="1050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  <a:p>
            <a:r>
              <a:rPr kumimoji="1" lang="ja-JP" altLang="en-US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冬季休暇　</a:t>
            </a:r>
            <a:r>
              <a:rPr kumimoji="1" lang="en-US" altLang="ja-JP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6</a:t>
            </a:r>
            <a:r>
              <a:rPr kumimoji="1" lang="ja-JP" altLang="en-US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日（</a:t>
            </a:r>
            <a:r>
              <a:rPr kumimoji="1" lang="en-US" altLang="ja-JP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12/29</a:t>
            </a:r>
            <a:r>
              <a:rPr kumimoji="1" lang="ja-JP" altLang="en-US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～</a:t>
            </a:r>
            <a:r>
              <a:rPr kumimoji="1" lang="en-US" altLang="ja-JP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1/3</a:t>
            </a:r>
            <a:r>
              <a:rPr kumimoji="1" lang="ja-JP" altLang="en-US" sz="105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を想定）</a:t>
            </a:r>
          </a:p>
        </xdr:txBody>
      </xdr:sp>
    </xdr:grpSp>
    <xdr:clientData/>
  </xdr:twoCellAnchor>
  <xdr:twoCellAnchor>
    <xdr:from>
      <xdr:col>52</xdr:col>
      <xdr:colOff>131183</xdr:colOff>
      <xdr:row>0</xdr:row>
      <xdr:rowOff>100453</xdr:rowOff>
    </xdr:from>
    <xdr:to>
      <xdr:col>63</xdr:col>
      <xdr:colOff>678959</xdr:colOff>
      <xdr:row>39</xdr:row>
      <xdr:rowOff>170160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317F3349-D3DC-4579-B14F-ADBC2163064F}"/>
            </a:ext>
          </a:extLst>
        </xdr:cNvPr>
        <xdr:cNvGrpSpPr/>
      </xdr:nvGrpSpPr>
      <xdr:grpSpPr>
        <a:xfrm>
          <a:off x="16088359" y="100453"/>
          <a:ext cx="6901512" cy="6813576"/>
          <a:chOff x="15801975" y="142875"/>
          <a:chExt cx="6822216" cy="8489326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3CC5F64D-4F54-448D-8732-C81F21B69999}"/>
              </a:ext>
            </a:extLst>
          </xdr:cNvPr>
          <xdr:cNvGrpSpPr/>
        </xdr:nvGrpSpPr>
        <xdr:grpSpPr>
          <a:xfrm>
            <a:off x="15801975" y="142875"/>
            <a:ext cx="6822216" cy="8489326"/>
            <a:chOff x="15801975" y="142875"/>
            <a:chExt cx="6822216" cy="8489326"/>
          </a:xfrm>
        </xdr:grpSpPr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5E681050-E990-482E-BADA-7895ED096EB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801975" y="142875"/>
              <a:ext cx="6822216" cy="8489326"/>
            </a:xfrm>
            <a:prstGeom prst="rect">
              <a:avLst/>
            </a:prstGeom>
          </xdr:spPr>
        </xdr:pic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636B5A2C-E83D-4976-89E3-A0CD46AC830F}"/>
                </a:ext>
              </a:extLst>
            </xdr:cNvPr>
            <xdr:cNvSpPr txBox="1"/>
          </xdr:nvSpPr>
          <xdr:spPr>
            <a:xfrm>
              <a:off x="15944850" y="247649"/>
              <a:ext cx="1378404" cy="49258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>
                  <a:solidFill>
                    <a:srgbClr val="FF0000"/>
                  </a:solidFill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R6.8.26</a:t>
              </a:r>
              <a:r>
                <a:rPr kumimoji="1" lang="ja-JP" altLang="en-US" sz="1100">
                  <a:solidFill>
                    <a:srgbClr val="FF0000"/>
                  </a:solidFill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要綱</a:t>
              </a:r>
              <a:endParaRPr kumimoji="1" lang="en-US" altLang="ja-JP" sz="1100">
                <a:solidFill>
                  <a:srgbClr val="FF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endParaRPr>
            </a:p>
            <a:p>
              <a:r>
                <a:rPr kumimoji="1" lang="ja-JP" altLang="en-US" sz="1100">
                  <a:solidFill>
                    <a:srgbClr val="FF0000"/>
                  </a:solidFill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一部改訂より抜粋</a:t>
              </a:r>
            </a:p>
          </xdr:txBody>
        </xdr:sp>
      </xdr:grp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E9F20138-13D1-4B9D-8AD7-79543D7AC66E}"/>
              </a:ext>
            </a:extLst>
          </xdr:cNvPr>
          <xdr:cNvSpPr/>
        </xdr:nvSpPr>
        <xdr:spPr>
          <a:xfrm>
            <a:off x="16358507" y="5355771"/>
            <a:ext cx="5889172" cy="718458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6</xdr:row>
      <xdr:rowOff>0</xdr:rowOff>
    </xdr:from>
    <xdr:to>
      <xdr:col>2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174F1C6-1BFF-4A68-B944-43CFE02108AC}"/>
            </a:ext>
          </a:extLst>
        </xdr:cNvPr>
        <xdr:cNvCxnSpPr/>
      </xdr:nvCxnSpPr>
      <xdr:spPr>
        <a:xfrm>
          <a:off x="1028700" y="1828800"/>
          <a:ext cx="1524000" cy="609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300692</xdr:colOff>
      <xdr:row>6</xdr:row>
      <xdr:rowOff>126066</xdr:rowOff>
    </xdr:from>
    <xdr:to>
      <xdr:col>40</xdr:col>
      <xdr:colOff>748926</xdr:colOff>
      <xdr:row>13</xdr:row>
      <xdr:rowOff>67235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61FF67C-CF79-488C-9FE2-E80AEDC45075}"/>
            </a:ext>
          </a:extLst>
        </xdr:cNvPr>
        <xdr:cNvSpPr/>
      </xdr:nvSpPr>
      <xdr:spPr>
        <a:xfrm>
          <a:off x="14664392" y="1954866"/>
          <a:ext cx="6572809" cy="207476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　「勤務状況確認表」を記載する際の留意事項</a:t>
          </a:r>
        </a:p>
        <a:p>
          <a:pPr algn="l"/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１．「対象外日数」について次の①から③までの期間を記載するものとする。</a:t>
          </a:r>
        </a:p>
        <a:p>
          <a:pPr algn="l"/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①工場製作がある場合は、本工事の工場製作のみが行われている期間</a:t>
          </a: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②工事全体を一時中止している期間</a:t>
          </a: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③施工計画書で定めた夏期休暇及び年末年始休暇の期間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6</xdr:row>
      <xdr:rowOff>0</xdr:rowOff>
    </xdr:from>
    <xdr:to>
      <xdr:col>2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F991F8A-4FD5-4A91-A5A4-5FB2F36E5FCB}"/>
            </a:ext>
          </a:extLst>
        </xdr:cNvPr>
        <xdr:cNvCxnSpPr/>
      </xdr:nvCxnSpPr>
      <xdr:spPr>
        <a:xfrm>
          <a:off x="1028700" y="1828800"/>
          <a:ext cx="1524000" cy="609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300692</xdr:colOff>
      <xdr:row>6</xdr:row>
      <xdr:rowOff>126066</xdr:rowOff>
    </xdr:from>
    <xdr:to>
      <xdr:col>40</xdr:col>
      <xdr:colOff>748926</xdr:colOff>
      <xdr:row>13</xdr:row>
      <xdr:rowOff>67235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D5F811C-F80D-4AD1-8811-0348C81EBBCE}"/>
            </a:ext>
          </a:extLst>
        </xdr:cNvPr>
        <xdr:cNvSpPr/>
      </xdr:nvSpPr>
      <xdr:spPr>
        <a:xfrm>
          <a:off x="14664392" y="1954866"/>
          <a:ext cx="6572809" cy="207476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　「勤務状況確認表」を記載する際の留意事項</a:t>
          </a:r>
        </a:p>
        <a:p>
          <a:pPr algn="l"/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１．「対象外日数」について次の①から③までの期間を記載するものとする。</a:t>
          </a:r>
        </a:p>
        <a:p>
          <a:pPr algn="l"/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①工場製作がある場合は、本工事の工場製作のみが行われている期間</a:t>
          </a: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②工事全体を一時中止している期間</a:t>
          </a: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③施工計画書で定めた夏期休暇及び年末年始休暇の期間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6</xdr:row>
      <xdr:rowOff>0</xdr:rowOff>
    </xdr:from>
    <xdr:to>
      <xdr:col>2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4211EF5-3EB8-4BC2-9817-85661630DB96}"/>
            </a:ext>
          </a:extLst>
        </xdr:cNvPr>
        <xdr:cNvCxnSpPr/>
      </xdr:nvCxnSpPr>
      <xdr:spPr>
        <a:xfrm>
          <a:off x="1028700" y="1828800"/>
          <a:ext cx="1524000" cy="609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300692</xdr:colOff>
      <xdr:row>6</xdr:row>
      <xdr:rowOff>126066</xdr:rowOff>
    </xdr:from>
    <xdr:to>
      <xdr:col>40</xdr:col>
      <xdr:colOff>748926</xdr:colOff>
      <xdr:row>13</xdr:row>
      <xdr:rowOff>67235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AD1BE50-F1FE-4259-8307-1B5CFE546AB5}"/>
            </a:ext>
          </a:extLst>
        </xdr:cNvPr>
        <xdr:cNvSpPr/>
      </xdr:nvSpPr>
      <xdr:spPr>
        <a:xfrm>
          <a:off x="14664392" y="1954866"/>
          <a:ext cx="6572809" cy="207476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　「勤務状況確認表」を記載する際の留意事項</a:t>
          </a:r>
        </a:p>
        <a:p>
          <a:pPr algn="l"/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１．「対象外日数」について次の①から③までの期間を記載するものとする。</a:t>
          </a:r>
        </a:p>
        <a:p>
          <a:pPr algn="l"/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①工場製作がある場合は、本工事の工場製作のみが行われている期間</a:t>
          </a: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②工事全体を一時中止している期間</a:t>
          </a: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③施工計画書で定めた夏期休暇及び年末年始休暇の期間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6</xdr:row>
      <xdr:rowOff>0</xdr:rowOff>
    </xdr:from>
    <xdr:to>
      <xdr:col>2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2FA6ED3-23BC-49D1-B540-73859B0301B9}"/>
            </a:ext>
          </a:extLst>
        </xdr:cNvPr>
        <xdr:cNvCxnSpPr/>
      </xdr:nvCxnSpPr>
      <xdr:spPr>
        <a:xfrm>
          <a:off x="1028700" y="1828800"/>
          <a:ext cx="1524000" cy="609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300692</xdr:colOff>
      <xdr:row>6</xdr:row>
      <xdr:rowOff>126066</xdr:rowOff>
    </xdr:from>
    <xdr:to>
      <xdr:col>40</xdr:col>
      <xdr:colOff>748926</xdr:colOff>
      <xdr:row>13</xdr:row>
      <xdr:rowOff>67235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EF9BE3F-C100-4390-B21E-46F34ED0F2CD}"/>
            </a:ext>
          </a:extLst>
        </xdr:cNvPr>
        <xdr:cNvSpPr/>
      </xdr:nvSpPr>
      <xdr:spPr>
        <a:xfrm>
          <a:off x="14664392" y="1954866"/>
          <a:ext cx="6572809" cy="207476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　「勤務状況確認表」を記載する際の留意事項</a:t>
          </a:r>
        </a:p>
        <a:p>
          <a:pPr algn="l"/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１．「対象外日数」について次の①から③までの期間を記載するものとする。</a:t>
          </a:r>
        </a:p>
        <a:p>
          <a:pPr algn="l"/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①工場製作がある場合は、本工事の工場製作のみが行われている期間</a:t>
          </a: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②工事全体を一時中止している期間</a:t>
          </a: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③施工計画書で定めた夏期休暇及び年末年始休暇の期間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15"/>
  <sheetViews>
    <sheetView tabSelected="1" workbookViewId="0">
      <selection activeCell="B11" sqref="B11:B15"/>
    </sheetView>
  </sheetViews>
  <sheetFormatPr defaultColWidth="9" defaultRowHeight="24" customHeight="1"/>
  <cols>
    <col min="1" max="1" width="25.5" style="21" bestFit="1" customWidth="1"/>
    <col min="2" max="2" width="49.375" style="21" customWidth="1"/>
    <col min="3" max="3" width="3.875" style="21" customWidth="1"/>
    <col min="4" max="4" width="20.75" style="21" customWidth="1"/>
    <col min="5" max="16384" width="9" style="21"/>
  </cols>
  <sheetData>
    <row r="1" spans="1:4" ht="24" customHeight="1">
      <c r="A1" s="39" t="s">
        <v>19</v>
      </c>
      <c r="B1" s="38" t="s">
        <v>25</v>
      </c>
    </row>
    <row r="2" spans="1:4" ht="24" customHeight="1">
      <c r="B2" s="38" t="s">
        <v>40</v>
      </c>
    </row>
    <row r="4" spans="1:4" ht="24" customHeight="1">
      <c r="A4" s="40" t="s">
        <v>0</v>
      </c>
      <c r="B4" s="31" t="s">
        <v>111</v>
      </c>
    </row>
    <row r="5" spans="1:4" ht="24" customHeight="1">
      <c r="A5" s="40" t="s">
        <v>20</v>
      </c>
      <c r="B5" s="31" t="s">
        <v>112</v>
      </c>
    </row>
    <row r="6" spans="1:4" ht="24" customHeight="1">
      <c r="A6" s="40" t="s">
        <v>21</v>
      </c>
      <c r="B6" s="32">
        <v>46296</v>
      </c>
    </row>
    <row r="7" spans="1:4" ht="24" customHeight="1">
      <c r="A7" s="40" t="s">
        <v>22</v>
      </c>
      <c r="B7" s="32">
        <v>46416</v>
      </c>
    </row>
    <row r="8" spans="1:4" ht="24" customHeight="1">
      <c r="A8" s="40" t="s">
        <v>42</v>
      </c>
      <c r="B8" s="32"/>
      <c r="D8" s="34" t="s">
        <v>41</v>
      </c>
    </row>
    <row r="9" spans="1:4" ht="24" customHeight="1">
      <c r="A9" s="40" t="s">
        <v>43</v>
      </c>
      <c r="B9" s="32"/>
      <c r="D9" s="33">
        <f>MAX(B7:B9)</f>
        <v>46416</v>
      </c>
    </row>
    <row r="10" spans="1:4" ht="24" customHeight="1">
      <c r="A10" s="27"/>
      <c r="B10" s="28"/>
    </row>
    <row r="11" spans="1:4" ht="24" customHeight="1">
      <c r="A11" s="40" t="s">
        <v>37</v>
      </c>
      <c r="B11" s="31" t="s">
        <v>113</v>
      </c>
    </row>
    <row r="12" spans="1:4" ht="24" customHeight="1">
      <c r="A12" s="40" t="s">
        <v>38</v>
      </c>
      <c r="B12" s="31" t="s">
        <v>114</v>
      </c>
    </row>
    <row r="13" spans="1:4" ht="24" customHeight="1">
      <c r="A13" s="40" t="s">
        <v>39</v>
      </c>
      <c r="B13" s="31" t="s">
        <v>115</v>
      </c>
    </row>
    <row r="14" spans="1:4" ht="24" customHeight="1">
      <c r="A14" s="40" t="s">
        <v>23</v>
      </c>
      <c r="B14" s="31" t="s">
        <v>116</v>
      </c>
    </row>
    <row r="15" spans="1:4" ht="24" customHeight="1">
      <c r="A15" s="40" t="s">
        <v>24</v>
      </c>
      <c r="B15" s="31" t="s">
        <v>117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78C1-E8C9-4200-83F2-666EEA77103C}">
  <sheetPr>
    <tabColor indexed="50"/>
  </sheetPr>
  <dimension ref="A1:BF69"/>
  <sheetViews>
    <sheetView view="pageBreakPreview" zoomScale="85" zoomScaleNormal="100" zoomScaleSheetLayoutView="85" workbookViewId="0">
      <selection activeCell="F5" sqref="F5:G6"/>
    </sheetView>
  </sheetViews>
  <sheetFormatPr defaultRowHeight="13.5" outlineLevelRow="1" outlineLevelCol="1"/>
  <cols>
    <col min="1" max="1" width="9" style="48"/>
    <col min="2" max="2" width="1" style="48" customWidth="1"/>
    <col min="3" max="3" width="9" style="48"/>
    <col min="4" max="4" width="1" style="48" customWidth="1"/>
    <col min="5" max="5" width="6.125" style="49" customWidth="1"/>
    <col min="6" max="7" width="1.75" style="48" customWidth="1"/>
    <col min="8" max="8" width="3.375" style="49" bestFit="1" customWidth="1"/>
    <col min="9" max="9" width="3.5" style="48" bestFit="1" customWidth="1"/>
    <col min="10" max="10" width="3.375" style="48" bestFit="1" customWidth="1"/>
    <col min="11" max="11" width="3.5" style="48" bestFit="1" customWidth="1"/>
    <col min="12" max="12" width="3.375" style="49" bestFit="1" customWidth="1"/>
    <col min="13" max="13" width="2.125" style="49" customWidth="1"/>
    <col min="14" max="14" width="3.375" style="48" customWidth="1"/>
    <col min="15" max="15" width="3.25" style="48" customWidth="1"/>
    <col min="16" max="16" width="3.875" style="50" customWidth="1"/>
    <col min="17" max="17" width="2.375" style="50" customWidth="1"/>
    <col min="18" max="18" width="3.5" style="48" bestFit="1" customWidth="1"/>
    <col min="19" max="19" width="1.25" style="48" customWidth="1"/>
    <col min="20" max="20" width="2.125" style="49" customWidth="1"/>
    <col min="21" max="21" width="3.5" style="48" bestFit="1" customWidth="1"/>
    <col min="22" max="22" width="1.5" style="48" customWidth="1"/>
    <col min="23" max="23" width="1.75" style="48" customWidth="1"/>
    <col min="24" max="24" width="3.5" style="48" bestFit="1" customWidth="1"/>
    <col min="25" max="25" width="1.875" style="49" customWidth="1"/>
    <col min="26" max="26" width="1.75" style="49" customWidth="1"/>
    <col min="27" max="27" width="7.125" style="48" bestFit="1" customWidth="1"/>
    <col min="28" max="28" width="7.125" style="48" customWidth="1"/>
    <col min="29" max="29" width="4.75" style="48" customWidth="1"/>
    <col min="30" max="30" width="5.125" style="48" customWidth="1"/>
    <col min="31" max="31" width="10" style="48" bestFit="1" customWidth="1"/>
    <col min="32" max="32" width="6.625" style="79" bestFit="1" customWidth="1"/>
    <col min="33" max="44" width="5.5" style="48" customWidth="1"/>
    <col min="45" max="45" width="5.5" style="79" customWidth="1"/>
    <col min="46" max="47" width="5.125" style="48" customWidth="1"/>
    <col min="48" max="48" width="5.125" style="79" customWidth="1"/>
    <col min="49" max="49" width="6" style="48" hidden="1" customWidth="1" outlineLevel="1"/>
    <col min="50" max="50" width="14.5" style="48" hidden="1" customWidth="1" outlineLevel="1"/>
    <col min="51" max="51" width="25.25" style="48" hidden="1" customWidth="1" outlineLevel="1"/>
    <col min="52" max="52" width="29.875" style="48" hidden="1" customWidth="1" outlineLevel="1"/>
    <col min="53" max="53" width="5.125" style="48" customWidth="1" collapsed="1"/>
    <col min="54" max="56" width="5.125" style="48" customWidth="1"/>
    <col min="57" max="16384" width="9" style="48"/>
  </cols>
  <sheetData>
    <row r="1" spans="2:28" ht="48.75" customHeight="1">
      <c r="B1" s="220" t="s">
        <v>16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</row>
    <row r="2" spans="2:28" ht="25.5">
      <c r="B2" s="221" t="s">
        <v>71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</row>
    <row r="3" spans="2:28" ht="18" customHeight="1"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</row>
    <row r="4" spans="2:28" ht="27" customHeight="1">
      <c r="B4" s="62"/>
      <c r="C4" s="66" t="s">
        <v>70</v>
      </c>
      <c r="D4" s="60"/>
      <c r="E4" s="223" t="str">
        <f>""&amp;基本情報入力シート!B5&amp;""&amp;基本情報入力シート!B4</f>
        <v>△△△△△△【　　　　ー　　　】○○○○○○○○○○○○○工事</v>
      </c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5"/>
    </row>
    <row r="5" spans="2:28" ht="27" customHeight="1">
      <c r="B5" s="62"/>
      <c r="C5" s="66" t="s">
        <v>69</v>
      </c>
      <c r="D5" s="60"/>
      <c r="E5" s="63" t="s">
        <v>66</v>
      </c>
      <c r="F5" s="226">
        <v>8</v>
      </c>
      <c r="G5" s="226"/>
      <c r="H5" s="59" t="s">
        <v>65</v>
      </c>
      <c r="I5" s="133">
        <v>10</v>
      </c>
      <c r="J5" s="59" t="s">
        <v>57</v>
      </c>
      <c r="K5" s="133">
        <v>1</v>
      </c>
      <c r="L5" s="59" t="s">
        <v>64</v>
      </c>
      <c r="M5" s="214" t="s">
        <v>68</v>
      </c>
      <c r="N5" s="214"/>
      <c r="O5" s="214"/>
      <c r="P5" s="214" t="s">
        <v>66</v>
      </c>
      <c r="Q5" s="214"/>
      <c r="R5" s="133">
        <v>9</v>
      </c>
      <c r="S5" s="214" t="s">
        <v>65</v>
      </c>
      <c r="T5" s="214"/>
      <c r="U5" s="133">
        <v>1</v>
      </c>
      <c r="V5" s="214" t="s">
        <v>57</v>
      </c>
      <c r="W5" s="214"/>
      <c r="X5" s="133">
        <v>29</v>
      </c>
      <c r="Y5" s="214" t="s">
        <v>64</v>
      </c>
      <c r="Z5" s="214"/>
      <c r="AA5" s="61"/>
      <c r="AB5" s="60"/>
    </row>
    <row r="6" spans="2:28" ht="27" customHeight="1">
      <c r="B6" s="58"/>
      <c r="C6" s="65" t="s">
        <v>67</v>
      </c>
      <c r="D6" s="64"/>
      <c r="E6" s="63" t="s">
        <v>66</v>
      </c>
      <c r="F6" s="226">
        <v>8</v>
      </c>
      <c r="G6" s="226"/>
      <c r="H6" s="59" t="s">
        <v>65</v>
      </c>
      <c r="I6" s="133">
        <v>11</v>
      </c>
      <c r="J6" s="59" t="s">
        <v>57</v>
      </c>
      <c r="K6" s="133">
        <v>2</v>
      </c>
      <c r="L6" s="59" t="s">
        <v>64</v>
      </c>
      <c r="M6" s="59"/>
      <c r="N6" s="59" t="s">
        <v>63</v>
      </c>
      <c r="O6" s="133">
        <v>10</v>
      </c>
      <c r="P6" s="214" t="s">
        <v>62</v>
      </c>
      <c r="Q6" s="214"/>
      <c r="R6" s="59"/>
      <c r="S6" s="59"/>
      <c r="T6" s="59"/>
      <c r="U6" s="59"/>
      <c r="V6" s="59"/>
      <c r="W6" s="59"/>
      <c r="X6" s="59"/>
      <c r="Y6" s="59"/>
      <c r="Z6" s="59"/>
      <c r="AA6" s="61"/>
      <c r="AB6" s="60"/>
    </row>
    <row r="7" spans="2:28">
      <c r="B7" s="216" t="s">
        <v>61</v>
      </c>
      <c r="C7" s="166"/>
      <c r="D7" s="166"/>
      <c r="E7" s="166"/>
      <c r="F7" s="176"/>
      <c r="G7" s="216" t="s">
        <v>60</v>
      </c>
      <c r="H7" s="166"/>
      <c r="I7" s="166"/>
      <c r="J7" s="166"/>
      <c r="K7" s="166"/>
      <c r="L7" s="166"/>
      <c r="M7" s="166"/>
      <c r="N7" s="166"/>
      <c r="O7" s="176"/>
      <c r="P7" s="222" t="s">
        <v>59</v>
      </c>
      <c r="Q7" s="222"/>
      <c r="R7" s="222"/>
      <c r="S7" s="222"/>
      <c r="T7" s="222"/>
      <c r="U7" s="222"/>
      <c r="V7" s="222"/>
      <c r="W7" s="222"/>
      <c r="X7" s="222" t="s">
        <v>99</v>
      </c>
      <c r="Y7" s="222"/>
      <c r="Z7" s="222"/>
      <c r="AA7" s="222"/>
      <c r="AB7" s="222"/>
    </row>
    <row r="8" spans="2:28">
      <c r="B8" s="217"/>
      <c r="C8" s="167"/>
      <c r="D8" s="167"/>
      <c r="E8" s="167"/>
      <c r="F8" s="177"/>
      <c r="G8" s="217" t="s">
        <v>58</v>
      </c>
      <c r="H8" s="167"/>
      <c r="I8" s="167"/>
      <c r="J8" s="167"/>
      <c r="K8" s="167"/>
      <c r="L8" s="167"/>
      <c r="M8" s="167"/>
      <c r="N8" s="167"/>
      <c r="O8" s="177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</row>
    <row r="9" spans="2:28" s="79" customFormat="1" ht="13.5" customHeight="1">
      <c r="B9" s="123"/>
      <c r="C9" s="164"/>
      <c r="D9" s="124"/>
      <c r="E9" s="190" t="s">
        <v>57</v>
      </c>
      <c r="F9" s="64"/>
      <c r="G9" s="192"/>
      <c r="H9" s="193"/>
      <c r="I9" s="193"/>
      <c r="J9" s="172" t="s">
        <v>56</v>
      </c>
      <c r="K9" s="174"/>
      <c r="L9" s="174"/>
      <c r="M9" s="174"/>
      <c r="N9" s="172"/>
      <c r="O9" s="176"/>
      <c r="P9" s="196"/>
      <c r="Q9" s="197"/>
      <c r="R9" s="197"/>
      <c r="S9" s="197"/>
      <c r="T9" s="197"/>
      <c r="U9" s="166" t="s">
        <v>56</v>
      </c>
      <c r="V9" s="166"/>
      <c r="W9" s="176"/>
      <c r="X9" s="182" t="str">
        <f>IF(P9="","","月別現場閉所率：　"&amp;ROUND(AG52*100,2)&amp;"%")</f>
        <v/>
      </c>
      <c r="Y9" s="183"/>
      <c r="Z9" s="183"/>
      <c r="AA9" s="183"/>
      <c r="AB9" s="183"/>
    </row>
    <row r="10" spans="2:28" s="79" customFormat="1" ht="13.5" customHeight="1">
      <c r="B10" s="120"/>
      <c r="C10" s="165"/>
      <c r="D10" s="121"/>
      <c r="E10" s="191"/>
      <c r="F10" s="122"/>
      <c r="G10" s="194"/>
      <c r="H10" s="195"/>
      <c r="I10" s="195"/>
      <c r="J10" s="173"/>
      <c r="K10" s="175"/>
      <c r="L10" s="175"/>
      <c r="M10" s="175"/>
      <c r="N10" s="173"/>
      <c r="O10" s="177"/>
      <c r="P10" s="198"/>
      <c r="Q10" s="199"/>
      <c r="R10" s="199"/>
      <c r="S10" s="199"/>
      <c r="T10" s="199"/>
      <c r="U10" s="167"/>
      <c r="V10" s="167"/>
      <c r="W10" s="177"/>
      <c r="X10" s="184" t="str">
        <f>IF(P9="","","期間："&amp;AG50&amp;"日、閉所日数："&amp;AG51&amp;"日")</f>
        <v/>
      </c>
      <c r="Y10" s="185"/>
      <c r="Z10" s="185"/>
      <c r="AA10" s="185"/>
      <c r="AB10" s="186"/>
    </row>
    <row r="11" spans="2:28" s="79" customFormat="1" ht="13.5" customHeight="1">
      <c r="B11" s="123"/>
      <c r="C11" s="164"/>
      <c r="D11" s="124"/>
      <c r="E11" s="190" t="s">
        <v>57</v>
      </c>
      <c r="F11" s="64"/>
      <c r="G11" s="192"/>
      <c r="H11" s="193"/>
      <c r="I11" s="193"/>
      <c r="J11" s="172" t="s">
        <v>56</v>
      </c>
      <c r="K11" s="174"/>
      <c r="L11" s="174"/>
      <c r="M11" s="174"/>
      <c r="N11" s="172"/>
      <c r="O11" s="176"/>
      <c r="P11" s="196"/>
      <c r="Q11" s="197"/>
      <c r="R11" s="197"/>
      <c r="S11" s="197"/>
      <c r="T11" s="197"/>
      <c r="U11" s="166" t="s">
        <v>56</v>
      </c>
      <c r="V11" s="166"/>
      <c r="W11" s="176"/>
      <c r="X11" s="182" t="str">
        <f>IF(P11="","","月別現場閉所率：　"&amp;ROUND(AH52*100,2)&amp;"%")</f>
        <v/>
      </c>
      <c r="Y11" s="183"/>
      <c r="Z11" s="183"/>
      <c r="AA11" s="183"/>
      <c r="AB11" s="183"/>
    </row>
    <row r="12" spans="2:28" s="79" customFormat="1" ht="13.5" customHeight="1">
      <c r="B12" s="120"/>
      <c r="C12" s="165"/>
      <c r="D12" s="121"/>
      <c r="E12" s="191"/>
      <c r="F12" s="122"/>
      <c r="G12" s="194"/>
      <c r="H12" s="195"/>
      <c r="I12" s="195"/>
      <c r="J12" s="173"/>
      <c r="K12" s="175"/>
      <c r="L12" s="175"/>
      <c r="M12" s="175"/>
      <c r="N12" s="173"/>
      <c r="O12" s="177"/>
      <c r="P12" s="198"/>
      <c r="Q12" s="199"/>
      <c r="R12" s="199"/>
      <c r="S12" s="199"/>
      <c r="T12" s="199"/>
      <c r="U12" s="167"/>
      <c r="V12" s="167"/>
      <c r="W12" s="177"/>
      <c r="X12" s="184" t="str">
        <f>IF(P11="","","期間："&amp;AH50&amp;"日、閉所日数："&amp;AH51&amp;"日")</f>
        <v/>
      </c>
      <c r="Y12" s="185"/>
      <c r="Z12" s="185"/>
      <c r="AA12" s="185"/>
      <c r="AB12" s="186"/>
    </row>
    <row r="13" spans="2:28" s="79" customFormat="1" ht="13.5" customHeight="1">
      <c r="B13" s="123"/>
      <c r="C13" s="164"/>
      <c r="D13" s="124"/>
      <c r="E13" s="190" t="s">
        <v>57</v>
      </c>
      <c r="F13" s="64"/>
      <c r="G13" s="192"/>
      <c r="H13" s="193"/>
      <c r="I13" s="193"/>
      <c r="J13" s="172" t="s">
        <v>56</v>
      </c>
      <c r="K13" s="174"/>
      <c r="L13" s="174"/>
      <c r="M13" s="174"/>
      <c r="N13" s="172"/>
      <c r="O13" s="176"/>
      <c r="P13" s="196"/>
      <c r="Q13" s="197"/>
      <c r="R13" s="197"/>
      <c r="S13" s="197"/>
      <c r="T13" s="197"/>
      <c r="U13" s="166" t="s">
        <v>56</v>
      </c>
      <c r="V13" s="166"/>
      <c r="W13" s="176"/>
      <c r="X13" s="182" t="str">
        <f>IF(P13="","","月別現場閉所率：　"&amp;ROUND(AI52*100,2)&amp;"%")</f>
        <v/>
      </c>
      <c r="Y13" s="183"/>
      <c r="Z13" s="183"/>
      <c r="AA13" s="183"/>
      <c r="AB13" s="183"/>
    </row>
    <row r="14" spans="2:28" s="79" customFormat="1" ht="13.5" customHeight="1">
      <c r="B14" s="120"/>
      <c r="C14" s="165"/>
      <c r="D14" s="121"/>
      <c r="E14" s="191"/>
      <c r="F14" s="122"/>
      <c r="G14" s="194"/>
      <c r="H14" s="195"/>
      <c r="I14" s="195"/>
      <c r="J14" s="173"/>
      <c r="K14" s="175"/>
      <c r="L14" s="175"/>
      <c r="M14" s="175"/>
      <c r="N14" s="173"/>
      <c r="O14" s="177"/>
      <c r="P14" s="198"/>
      <c r="Q14" s="199"/>
      <c r="R14" s="199"/>
      <c r="S14" s="199"/>
      <c r="T14" s="199"/>
      <c r="U14" s="167"/>
      <c r="V14" s="167"/>
      <c r="W14" s="177"/>
      <c r="X14" s="184" t="str">
        <f>IF(P13="","","期間："&amp;AI50&amp;"日、閉所日数："&amp;AI51&amp;"日")</f>
        <v/>
      </c>
      <c r="Y14" s="185"/>
      <c r="Z14" s="185"/>
      <c r="AA14" s="185"/>
      <c r="AB14" s="186"/>
    </row>
    <row r="15" spans="2:28" s="79" customFormat="1" ht="13.5" customHeight="1">
      <c r="B15" s="123"/>
      <c r="C15" s="164"/>
      <c r="D15" s="124"/>
      <c r="E15" s="190" t="s">
        <v>57</v>
      </c>
      <c r="F15" s="64"/>
      <c r="G15" s="192"/>
      <c r="H15" s="193"/>
      <c r="I15" s="193"/>
      <c r="J15" s="172" t="s">
        <v>56</v>
      </c>
      <c r="K15" s="174"/>
      <c r="L15" s="174"/>
      <c r="M15" s="174"/>
      <c r="N15" s="172"/>
      <c r="O15" s="176"/>
      <c r="P15" s="196"/>
      <c r="Q15" s="197"/>
      <c r="R15" s="197"/>
      <c r="S15" s="197"/>
      <c r="T15" s="197"/>
      <c r="U15" s="166" t="s">
        <v>56</v>
      </c>
      <c r="V15" s="166"/>
      <c r="W15" s="176"/>
      <c r="X15" s="182" t="str">
        <f>IF(P15="","","月別現場閉所率：　"&amp;ROUND(AJ52*100,2)&amp;"%")</f>
        <v/>
      </c>
      <c r="Y15" s="183"/>
      <c r="Z15" s="183"/>
      <c r="AA15" s="183"/>
      <c r="AB15" s="183"/>
    </row>
    <row r="16" spans="2:28" s="79" customFormat="1" ht="13.5" customHeight="1">
      <c r="B16" s="120"/>
      <c r="C16" s="165"/>
      <c r="D16" s="121"/>
      <c r="E16" s="191"/>
      <c r="F16" s="122"/>
      <c r="G16" s="194"/>
      <c r="H16" s="195"/>
      <c r="I16" s="195"/>
      <c r="J16" s="173"/>
      <c r="K16" s="175"/>
      <c r="L16" s="175"/>
      <c r="M16" s="175"/>
      <c r="N16" s="173"/>
      <c r="O16" s="177"/>
      <c r="P16" s="198"/>
      <c r="Q16" s="199"/>
      <c r="R16" s="199"/>
      <c r="S16" s="199"/>
      <c r="T16" s="199"/>
      <c r="U16" s="167"/>
      <c r="V16" s="167"/>
      <c r="W16" s="177"/>
      <c r="X16" s="184" t="str">
        <f>IF(P15="","","期間："&amp;AJ50&amp;"日、閉所日数："&amp;AJ51&amp;"日")</f>
        <v/>
      </c>
      <c r="Y16" s="185"/>
      <c r="Z16" s="185"/>
      <c r="AA16" s="185"/>
      <c r="AB16" s="186"/>
    </row>
    <row r="17" spans="2:28" s="79" customFormat="1" ht="13.5" customHeight="1">
      <c r="B17" s="123"/>
      <c r="C17" s="164"/>
      <c r="D17" s="124"/>
      <c r="E17" s="190"/>
      <c r="F17" s="64"/>
      <c r="G17" s="192"/>
      <c r="H17" s="193"/>
      <c r="I17" s="193"/>
      <c r="J17" s="172"/>
      <c r="K17" s="174"/>
      <c r="L17" s="174"/>
      <c r="M17" s="174"/>
      <c r="N17" s="172"/>
      <c r="O17" s="176"/>
      <c r="P17" s="196"/>
      <c r="Q17" s="197"/>
      <c r="R17" s="197"/>
      <c r="S17" s="197"/>
      <c r="T17" s="197"/>
      <c r="U17" s="166"/>
      <c r="V17" s="166"/>
      <c r="W17" s="176"/>
      <c r="X17" s="182"/>
      <c r="Y17" s="183"/>
      <c r="Z17" s="183"/>
      <c r="AA17" s="183"/>
      <c r="AB17" s="183"/>
    </row>
    <row r="18" spans="2:28" s="79" customFormat="1" ht="13.5" customHeight="1">
      <c r="B18" s="120"/>
      <c r="C18" s="165"/>
      <c r="D18" s="121"/>
      <c r="E18" s="191"/>
      <c r="F18" s="122"/>
      <c r="G18" s="194"/>
      <c r="H18" s="195"/>
      <c r="I18" s="195"/>
      <c r="J18" s="173"/>
      <c r="K18" s="175"/>
      <c r="L18" s="175"/>
      <c r="M18" s="175"/>
      <c r="N18" s="173"/>
      <c r="O18" s="177"/>
      <c r="P18" s="198"/>
      <c r="Q18" s="199"/>
      <c r="R18" s="199"/>
      <c r="S18" s="199"/>
      <c r="T18" s="199"/>
      <c r="U18" s="167"/>
      <c r="V18" s="167"/>
      <c r="W18" s="177"/>
      <c r="X18" s="184"/>
      <c r="Y18" s="185"/>
      <c r="Z18" s="185"/>
      <c r="AA18" s="185"/>
      <c r="AB18" s="186"/>
    </row>
    <row r="19" spans="2:28" s="79" customFormat="1" ht="13.5" customHeight="1">
      <c r="B19" s="123"/>
      <c r="C19" s="164"/>
      <c r="D19" s="124"/>
      <c r="E19" s="190"/>
      <c r="F19" s="64"/>
      <c r="G19" s="168"/>
      <c r="H19" s="169"/>
      <c r="I19" s="169"/>
      <c r="J19" s="172"/>
      <c r="K19" s="174"/>
      <c r="L19" s="174"/>
      <c r="M19" s="174"/>
      <c r="N19" s="172"/>
      <c r="O19" s="176"/>
      <c r="P19" s="178"/>
      <c r="Q19" s="179"/>
      <c r="R19" s="179"/>
      <c r="S19" s="179"/>
      <c r="T19" s="179"/>
      <c r="U19" s="166"/>
      <c r="V19" s="166"/>
      <c r="W19" s="176"/>
      <c r="X19" s="182"/>
      <c r="Y19" s="183"/>
      <c r="Z19" s="183"/>
      <c r="AA19" s="183"/>
      <c r="AB19" s="183"/>
    </row>
    <row r="20" spans="2:28" s="79" customFormat="1" ht="13.5" customHeight="1">
      <c r="B20" s="120"/>
      <c r="C20" s="165"/>
      <c r="D20" s="121"/>
      <c r="E20" s="191"/>
      <c r="F20" s="122"/>
      <c r="G20" s="170"/>
      <c r="H20" s="171"/>
      <c r="I20" s="171"/>
      <c r="J20" s="173"/>
      <c r="K20" s="175"/>
      <c r="L20" s="175"/>
      <c r="M20" s="175"/>
      <c r="N20" s="173"/>
      <c r="O20" s="177"/>
      <c r="P20" s="180"/>
      <c r="Q20" s="181"/>
      <c r="R20" s="181"/>
      <c r="S20" s="181"/>
      <c r="T20" s="181"/>
      <c r="U20" s="167"/>
      <c r="V20" s="167"/>
      <c r="W20" s="177"/>
      <c r="X20" s="184"/>
      <c r="Y20" s="185"/>
      <c r="Z20" s="185"/>
      <c r="AA20" s="185"/>
      <c r="AB20" s="186"/>
    </row>
    <row r="21" spans="2:28" s="79" customFormat="1" ht="13.5" customHeight="1">
      <c r="B21" s="123"/>
      <c r="C21" s="164"/>
      <c r="D21" s="124"/>
      <c r="E21" s="190"/>
      <c r="F21" s="64"/>
      <c r="G21" s="168"/>
      <c r="H21" s="169"/>
      <c r="I21" s="169"/>
      <c r="J21" s="172"/>
      <c r="K21" s="174"/>
      <c r="L21" s="174"/>
      <c r="M21" s="174"/>
      <c r="N21" s="172"/>
      <c r="O21" s="176"/>
      <c r="P21" s="178"/>
      <c r="Q21" s="179"/>
      <c r="R21" s="179"/>
      <c r="S21" s="179"/>
      <c r="T21" s="179"/>
      <c r="U21" s="166"/>
      <c r="V21" s="166"/>
      <c r="W21" s="176"/>
      <c r="X21" s="182"/>
      <c r="Y21" s="183"/>
      <c r="Z21" s="183"/>
      <c r="AA21" s="183"/>
      <c r="AB21" s="183"/>
    </row>
    <row r="22" spans="2:28" s="79" customFormat="1" ht="13.5" customHeight="1">
      <c r="B22" s="120"/>
      <c r="C22" s="165"/>
      <c r="D22" s="121"/>
      <c r="E22" s="191"/>
      <c r="F22" s="122"/>
      <c r="G22" s="170"/>
      <c r="H22" s="171"/>
      <c r="I22" s="171"/>
      <c r="J22" s="173"/>
      <c r="K22" s="175"/>
      <c r="L22" s="175"/>
      <c r="M22" s="175"/>
      <c r="N22" s="173"/>
      <c r="O22" s="177"/>
      <c r="P22" s="180"/>
      <c r="Q22" s="181"/>
      <c r="R22" s="181"/>
      <c r="S22" s="181"/>
      <c r="T22" s="181"/>
      <c r="U22" s="167"/>
      <c r="V22" s="167"/>
      <c r="W22" s="177"/>
      <c r="X22" s="184"/>
      <c r="Y22" s="185"/>
      <c r="Z22" s="185"/>
      <c r="AA22" s="185"/>
      <c r="AB22" s="186"/>
    </row>
    <row r="23" spans="2:28" s="79" customFormat="1" ht="13.5" customHeight="1">
      <c r="B23" s="123"/>
      <c r="C23" s="164"/>
      <c r="D23" s="124"/>
      <c r="E23" s="190"/>
      <c r="F23" s="64"/>
      <c r="G23" s="168"/>
      <c r="H23" s="169"/>
      <c r="I23" s="169"/>
      <c r="J23" s="172"/>
      <c r="K23" s="174"/>
      <c r="L23" s="174"/>
      <c r="M23" s="174"/>
      <c r="N23" s="172"/>
      <c r="O23" s="176"/>
      <c r="P23" s="178"/>
      <c r="Q23" s="179"/>
      <c r="R23" s="179"/>
      <c r="S23" s="179"/>
      <c r="T23" s="179"/>
      <c r="U23" s="166"/>
      <c r="V23" s="166"/>
      <c r="W23" s="176"/>
      <c r="X23" s="182"/>
      <c r="Y23" s="183"/>
      <c r="Z23" s="183"/>
      <c r="AA23" s="183"/>
      <c r="AB23" s="183"/>
    </row>
    <row r="24" spans="2:28" s="79" customFormat="1" ht="13.5" customHeight="1">
      <c r="B24" s="120"/>
      <c r="C24" s="165"/>
      <c r="D24" s="121"/>
      <c r="E24" s="191"/>
      <c r="F24" s="122"/>
      <c r="G24" s="170"/>
      <c r="H24" s="171"/>
      <c r="I24" s="171"/>
      <c r="J24" s="173"/>
      <c r="K24" s="175"/>
      <c r="L24" s="175"/>
      <c r="M24" s="175"/>
      <c r="N24" s="173"/>
      <c r="O24" s="177"/>
      <c r="P24" s="180"/>
      <c r="Q24" s="181"/>
      <c r="R24" s="181"/>
      <c r="S24" s="181"/>
      <c r="T24" s="181"/>
      <c r="U24" s="167"/>
      <c r="V24" s="167"/>
      <c r="W24" s="177"/>
      <c r="X24" s="184"/>
      <c r="Y24" s="185"/>
      <c r="Z24" s="185"/>
      <c r="AA24" s="185"/>
      <c r="AB24" s="186"/>
    </row>
    <row r="25" spans="2:28" ht="13.5" customHeight="1">
      <c r="B25" s="123"/>
      <c r="C25" s="164"/>
      <c r="D25" s="124"/>
      <c r="E25" s="190"/>
      <c r="F25" s="64"/>
      <c r="G25" s="168"/>
      <c r="H25" s="169"/>
      <c r="I25" s="169"/>
      <c r="J25" s="172"/>
      <c r="K25" s="174"/>
      <c r="L25" s="174"/>
      <c r="M25" s="174"/>
      <c r="N25" s="172"/>
      <c r="O25" s="176"/>
      <c r="P25" s="178"/>
      <c r="Q25" s="179"/>
      <c r="R25" s="179"/>
      <c r="S25" s="179"/>
      <c r="T25" s="179"/>
      <c r="U25" s="166"/>
      <c r="V25" s="166"/>
      <c r="W25" s="176"/>
      <c r="X25" s="182"/>
      <c r="Y25" s="183"/>
      <c r="Z25" s="183"/>
      <c r="AA25" s="183"/>
      <c r="AB25" s="183"/>
    </row>
    <row r="26" spans="2:28" s="79" customFormat="1" ht="13.5" customHeight="1">
      <c r="B26" s="120"/>
      <c r="C26" s="165"/>
      <c r="D26" s="121"/>
      <c r="E26" s="191"/>
      <c r="F26" s="122"/>
      <c r="G26" s="170"/>
      <c r="H26" s="171"/>
      <c r="I26" s="171"/>
      <c r="J26" s="173"/>
      <c r="K26" s="175"/>
      <c r="L26" s="175"/>
      <c r="M26" s="175"/>
      <c r="N26" s="173"/>
      <c r="O26" s="177"/>
      <c r="P26" s="180"/>
      <c r="Q26" s="181"/>
      <c r="R26" s="181"/>
      <c r="S26" s="181"/>
      <c r="T26" s="181"/>
      <c r="U26" s="167"/>
      <c r="V26" s="167"/>
      <c r="W26" s="177"/>
      <c r="X26" s="184"/>
      <c r="Y26" s="185"/>
      <c r="Z26" s="185"/>
      <c r="AA26" s="185"/>
      <c r="AB26" s="186"/>
    </row>
    <row r="27" spans="2:28" s="79" customFormat="1" ht="13.5" customHeight="1">
      <c r="B27" s="123"/>
      <c r="C27" s="164"/>
      <c r="D27" s="124"/>
      <c r="E27" s="190"/>
      <c r="F27" s="64"/>
      <c r="G27" s="168"/>
      <c r="H27" s="169"/>
      <c r="I27" s="169"/>
      <c r="J27" s="172"/>
      <c r="K27" s="174"/>
      <c r="L27" s="174"/>
      <c r="M27" s="174"/>
      <c r="N27" s="172"/>
      <c r="O27" s="176"/>
      <c r="P27" s="178"/>
      <c r="Q27" s="179"/>
      <c r="R27" s="179"/>
      <c r="S27" s="179"/>
      <c r="T27" s="179"/>
      <c r="U27" s="166"/>
      <c r="V27" s="166"/>
      <c r="W27" s="176"/>
      <c r="X27" s="182"/>
      <c r="Y27" s="183"/>
      <c r="Z27" s="183"/>
      <c r="AA27" s="183"/>
      <c r="AB27" s="183"/>
    </row>
    <row r="28" spans="2:28" s="79" customFormat="1" ht="13.5" customHeight="1">
      <c r="B28" s="120"/>
      <c r="C28" s="165"/>
      <c r="D28" s="121"/>
      <c r="E28" s="191"/>
      <c r="F28" s="122"/>
      <c r="G28" s="170"/>
      <c r="H28" s="171"/>
      <c r="I28" s="171"/>
      <c r="J28" s="173"/>
      <c r="K28" s="175"/>
      <c r="L28" s="175"/>
      <c r="M28" s="175"/>
      <c r="N28" s="173"/>
      <c r="O28" s="177"/>
      <c r="P28" s="180"/>
      <c r="Q28" s="181"/>
      <c r="R28" s="181"/>
      <c r="S28" s="181"/>
      <c r="T28" s="181"/>
      <c r="U28" s="167"/>
      <c r="V28" s="167"/>
      <c r="W28" s="177"/>
      <c r="X28" s="184"/>
      <c r="Y28" s="185"/>
      <c r="Z28" s="185"/>
      <c r="AA28" s="185"/>
      <c r="AB28" s="186"/>
    </row>
    <row r="29" spans="2:28" s="79" customFormat="1" ht="13.5" customHeight="1">
      <c r="B29" s="123"/>
      <c r="C29" s="164"/>
      <c r="D29" s="124"/>
      <c r="E29" s="190"/>
      <c r="F29" s="64"/>
      <c r="G29" s="168"/>
      <c r="H29" s="169"/>
      <c r="I29" s="169"/>
      <c r="J29" s="172"/>
      <c r="K29" s="174"/>
      <c r="L29" s="174"/>
      <c r="M29" s="174"/>
      <c r="N29" s="172"/>
      <c r="O29" s="176"/>
      <c r="P29" s="178"/>
      <c r="Q29" s="179"/>
      <c r="R29" s="179"/>
      <c r="S29" s="179"/>
      <c r="T29" s="179"/>
      <c r="U29" s="166"/>
      <c r="V29" s="166"/>
      <c r="W29" s="176"/>
      <c r="X29" s="182"/>
      <c r="Y29" s="183"/>
      <c r="Z29" s="183"/>
      <c r="AA29" s="183"/>
      <c r="AB29" s="183"/>
    </row>
    <row r="30" spans="2:28" s="79" customFormat="1" ht="13.5" customHeight="1">
      <c r="B30" s="120"/>
      <c r="C30" s="165"/>
      <c r="D30" s="121"/>
      <c r="E30" s="191"/>
      <c r="F30" s="122"/>
      <c r="G30" s="170"/>
      <c r="H30" s="171"/>
      <c r="I30" s="171"/>
      <c r="J30" s="173"/>
      <c r="K30" s="175"/>
      <c r="L30" s="175"/>
      <c r="M30" s="175"/>
      <c r="N30" s="173"/>
      <c r="O30" s="177"/>
      <c r="P30" s="180"/>
      <c r="Q30" s="181"/>
      <c r="R30" s="181"/>
      <c r="S30" s="181"/>
      <c r="T30" s="181"/>
      <c r="U30" s="167"/>
      <c r="V30" s="167"/>
      <c r="W30" s="177"/>
      <c r="X30" s="184"/>
      <c r="Y30" s="185"/>
      <c r="Z30" s="185"/>
      <c r="AA30" s="185"/>
      <c r="AB30" s="186"/>
    </row>
    <row r="31" spans="2:28" s="79" customFormat="1" ht="13.5" customHeight="1">
      <c r="B31" s="123"/>
      <c r="C31" s="164"/>
      <c r="D31" s="124"/>
      <c r="E31" s="190"/>
      <c r="F31" s="64"/>
      <c r="G31" s="168"/>
      <c r="H31" s="169"/>
      <c r="I31" s="169"/>
      <c r="J31" s="172"/>
      <c r="K31" s="174"/>
      <c r="L31" s="174"/>
      <c r="M31" s="174"/>
      <c r="N31" s="172"/>
      <c r="O31" s="176"/>
      <c r="P31" s="178"/>
      <c r="Q31" s="179"/>
      <c r="R31" s="179"/>
      <c r="S31" s="179"/>
      <c r="T31" s="179"/>
      <c r="U31" s="166"/>
      <c r="V31" s="166"/>
      <c r="W31" s="176"/>
      <c r="X31" s="182"/>
      <c r="Y31" s="183"/>
      <c r="Z31" s="183"/>
      <c r="AA31" s="183"/>
      <c r="AB31" s="183"/>
    </row>
    <row r="32" spans="2:28" s="79" customFormat="1" ht="13.5" customHeight="1">
      <c r="B32" s="120"/>
      <c r="C32" s="165"/>
      <c r="D32" s="121"/>
      <c r="E32" s="191"/>
      <c r="F32" s="122"/>
      <c r="G32" s="170"/>
      <c r="H32" s="171"/>
      <c r="I32" s="171"/>
      <c r="J32" s="173"/>
      <c r="K32" s="175"/>
      <c r="L32" s="175"/>
      <c r="M32" s="175"/>
      <c r="N32" s="173"/>
      <c r="O32" s="177"/>
      <c r="P32" s="180"/>
      <c r="Q32" s="181"/>
      <c r="R32" s="181"/>
      <c r="S32" s="181"/>
      <c r="T32" s="181"/>
      <c r="U32" s="167"/>
      <c r="V32" s="167"/>
      <c r="W32" s="177"/>
      <c r="X32" s="184"/>
      <c r="Y32" s="185"/>
      <c r="Z32" s="185"/>
      <c r="AA32" s="185"/>
      <c r="AB32" s="186"/>
    </row>
    <row r="33" spans="2:58" s="79" customFormat="1" ht="13.5" customHeight="1">
      <c r="B33" s="123"/>
      <c r="C33" s="164"/>
      <c r="D33" s="124"/>
      <c r="E33" s="166"/>
      <c r="F33" s="64"/>
      <c r="G33" s="168"/>
      <c r="H33" s="169"/>
      <c r="I33" s="169"/>
      <c r="J33" s="172"/>
      <c r="K33" s="174"/>
      <c r="L33" s="174"/>
      <c r="M33" s="174"/>
      <c r="N33" s="172"/>
      <c r="O33" s="176"/>
      <c r="P33" s="178"/>
      <c r="Q33" s="179"/>
      <c r="R33" s="179"/>
      <c r="S33" s="179"/>
      <c r="T33" s="179"/>
      <c r="U33" s="166"/>
      <c r="V33" s="166"/>
      <c r="W33" s="176"/>
      <c r="X33" s="182"/>
      <c r="Y33" s="183"/>
      <c r="Z33" s="183"/>
      <c r="AA33" s="183"/>
      <c r="AB33" s="183"/>
    </row>
    <row r="34" spans="2:58" s="79" customFormat="1" ht="13.5" customHeight="1">
      <c r="B34" s="120"/>
      <c r="C34" s="165"/>
      <c r="D34" s="121"/>
      <c r="E34" s="167"/>
      <c r="F34" s="122"/>
      <c r="G34" s="170"/>
      <c r="H34" s="171"/>
      <c r="I34" s="171"/>
      <c r="J34" s="173"/>
      <c r="K34" s="175"/>
      <c r="L34" s="175"/>
      <c r="M34" s="175"/>
      <c r="N34" s="173"/>
      <c r="O34" s="177"/>
      <c r="P34" s="180"/>
      <c r="Q34" s="181"/>
      <c r="R34" s="181"/>
      <c r="S34" s="181"/>
      <c r="T34" s="181"/>
      <c r="U34" s="167"/>
      <c r="V34" s="167"/>
      <c r="W34" s="177"/>
      <c r="X34" s="184"/>
      <c r="Y34" s="185"/>
      <c r="Z34" s="185"/>
      <c r="AA34" s="185"/>
      <c r="AB34" s="186"/>
    </row>
    <row r="35" spans="2:58" ht="13.5" hidden="1" customHeight="1" outlineLevel="1">
      <c r="B35" s="123"/>
      <c r="C35" s="164"/>
      <c r="D35" s="124"/>
      <c r="E35" s="166"/>
      <c r="F35" s="64"/>
      <c r="G35" s="168"/>
      <c r="H35" s="169"/>
      <c r="I35" s="169"/>
      <c r="J35" s="172"/>
      <c r="K35" s="174"/>
      <c r="L35" s="174"/>
      <c r="M35" s="174"/>
      <c r="N35" s="172"/>
      <c r="O35" s="176"/>
      <c r="P35" s="178"/>
      <c r="Q35" s="179"/>
      <c r="R35" s="179"/>
      <c r="S35" s="179"/>
      <c r="T35" s="179"/>
      <c r="U35" s="166"/>
      <c r="V35" s="166"/>
      <c r="W35" s="176"/>
      <c r="X35" s="187"/>
      <c r="Y35" s="188"/>
      <c r="Z35" s="188"/>
      <c r="AA35" s="188"/>
      <c r="AB35" s="189"/>
      <c r="AD35" s="79"/>
      <c r="AE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</row>
    <row r="36" spans="2:58" ht="13.5" hidden="1" customHeight="1" outlineLevel="1">
      <c r="B36" s="120"/>
      <c r="C36" s="165"/>
      <c r="D36" s="121"/>
      <c r="E36" s="167"/>
      <c r="F36" s="122"/>
      <c r="G36" s="170"/>
      <c r="H36" s="171"/>
      <c r="I36" s="171"/>
      <c r="J36" s="173"/>
      <c r="K36" s="175"/>
      <c r="L36" s="175"/>
      <c r="M36" s="175"/>
      <c r="N36" s="173"/>
      <c r="O36" s="177"/>
      <c r="P36" s="180"/>
      <c r="Q36" s="181"/>
      <c r="R36" s="181"/>
      <c r="S36" s="181"/>
      <c r="T36" s="181"/>
      <c r="U36" s="167"/>
      <c r="V36" s="167"/>
      <c r="W36" s="177"/>
      <c r="X36" s="184"/>
      <c r="Y36" s="185"/>
      <c r="Z36" s="185"/>
      <c r="AA36" s="185"/>
      <c r="AB36" s="186"/>
      <c r="AD36" s="79"/>
      <c r="AE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</row>
    <row r="37" spans="2:58" ht="13.5" hidden="1" customHeight="1" outlineLevel="1">
      <c r="B37" s="123"/>
      <c r="C37" s="164"/>
      <c r="D37" s="124"/>
      <c r="E37" s="166"/>
      <c r="F37" s="64"/>
      <c r="G37" s="168"/>
      <c r="H37" s="169"/>
      <c r="I37" s="169"/>
      <c r="J37" s="172"/>
      <c r="K37" s="174"/>
      <c r="L37" s="174"/>
      <c r="M37" s="174"/>
      <c r="N37" s="172"/>
      <c r="O37" s="176"/>
      <c r="P37" s="178"/>
      <c r="Q37" s="179"/>
      <c r="R37" s="179"/>
      <c r="S37" s="179"/>
      <c r="T37" s="179"/>
      <c r="U37" s="166"/>
      <c r="V37" s="166"/>
      <c r="W37" s="176"/>
      <c r="X37" s="187"/>
      <c r="Y37" s="188"/>
      <c r="Z37" s="188"/>
      <c r="AA37" s="188"/>
      <c r="AB37" s="189"/>
      <c r="AD37" s="79"/>
      <c r="AE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T37" s="79"/>
      <c r="AU37" s="79"/>
      <c r="AW37" s="92" t="s">
        <v>87</v>
      </c>
      <c r="AX37" s="92" t="s">
        <v>46</v>
      </c>
      <c r="AY37" s="92" t="s">
        <v>92</v>
      </c>
      <c r="AZ37" s="101" t="s">
        <v>95</v>
      </c>
    </row>
    <row r="38" spans="2:58" ht="13.5" hidden="1" customHeight="1" outlineLevel="1">
      <c r="B38" s="120"/>
      <c r="C38" s="165"/>
      <c r="D38" s="121"/>
      <c r="E38" s="167"/>
      <c r="F38" s="122"/>
      <c r="G38" s="170"/>
      <c r="H38" s="171"/>
      <c r="I38" s="171"/>
      <c r="J38" s="173"/>
      <c r="K38" s="175"/>
      <c r="L38" s="175"/>
      <c r="M38" s="175"/>
      <c r="N38" s="173"/>
      <c r="O38" s="177"/>
      <c r="P38" s="180"/>
      <c r="Q38" s="181"/>
      <c r="R38" s="181"/>
      <c r="S38" s="181"/>
      <c r="T38" s="181"/>
      <c r="U38" s="167"/>
      <c r="V38" s="167"/>
      <c r="W38" s="177"/>
      <c r="X38" s="184"/>
      <c r="Y38" s="185"/>
      <c r="Z38" s="185"/>
      <c r="AA38" s="185"/>
      <c r="AB38" s="186"/>
      <c r="AD38" s="79"/>
      <c r="AE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93"/>
      <c r="AT38" s="93"/>
      <c r="AU38" s="93"/>
      <c r="AV38" s="93"/>
      <c r="AW38" s="35" t="s">
        <v>78</v>
      </c>
      <c r="AX38" s="98">
        <v>100</v>
      </c>
      <c r="AY38" s="35" t="s">
        <v>88</v>
      </c>
      <c r="AZ38" s="97" t="s">
        <v>94</v>
      </c>
    </row>
    <row r="39" spans="2:58" ht="13.5" hidden="1" customHeight="1" outlineLevel="1">
      <c r="B39" s="123"/>
      <c r="C39" s="164"/>
      <c r="D39" s="124"/>
      <c r="E39" s="166"/>
      <c r="F39" s="64"/>
      <c r="G39" s="168"/>
      <c r="H39" s="169"/>
      <c r="I39" s="169"/>
      <c r="J39" s="172"/>
      <c r="K39" s="174"/>
      <c r="L39" s="174"/>
      <c r="M39" s="174"/>
      <c r="N39" s="172"/>
      <c r="O39" s="176"/>
      <c r="P39" s="178"/>
      <c r="Q39" s="179"/>
      <c r="R39" s="179"/>
      <c r="S39" s="179"/>
      <c r="T39" s="179"/>
      <c r="U39" s="166"/>
      <c r="V39" s="166"/>
      <c r="W39" s="176"/>
      <c r="X39" s="187"/>
      <c r="Y39" s="188"/>
      <c r="Z39" s="188"/>
      <c r="AA39" s="188"/>
      <c r="AB39" s="189"/>
      <c r="AD39" s="79"/>
      <c r="AE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94"/>
      <c r="AT39" s="94"/>
      <c r="AU39" s="94"/>
      <c r="AV39" s="94"/>
      <c r="AW39" s="35" t="s">
        <v>79</v>
      </c>
      <c r="AX39" s="98">
        <v>28.5</v>
      </c>
      <c r="AY39" s="97" t="s">
        <v>88</v>
      </c>
      <c r="AZ39" s="97" t="s">
        <v>94</v>
      </c>
    </row>
    <row r="40" spans="2:58" ht="13.5" hidden="1" customHeight="1" outlineLevel="1">
      <c r="B40" s="120"/>
      <c r="C40" s="165"/>
      <c r="D40" s="121"/>
      <c r="E40" s="167"/>
      <c r="F40" s="122"/>
      <c r="G40" s="170"/>
      <c r="H40" s="171"/>
      <c r="I40" s="171"/>
      <c r="J40" s="173"/>
      <c r="K40" s="175"/>
      <c r="L40" s="175"/>
      <c r="M40" s="175"/>
      <c r="N40" s="173"/>
      <c r="O40" s="177"/>
      <c r="P40" s="180"/>
      <c r="Q40" s="181"/>
      <c r="R40" s="181"/>
      <c r="S40" s="181"/>
      <c r="T40" s="181"/>
      <c r="U40" s="167"/>
      <c r="V40" s="167"/>
      <c r="W40" s="177"/>
      <c r="X40" s="184"/>
      <c r="Y40" s="185"/>
      <c r="Z40" s="185"/>
      <c r="AA40" s="185"/>
      <c r="AB40" s="186"/>
      <c r="AD40" s="79"/>
      <c r="AE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96"/>
      <c r="AT40" s="96"/>
      <c r="AU40" s="95"/>
      <c r="AV40" s="95"/>
      <c r="AX40" s="98">
        <v>25</v>
      </c>
      <c r="AY40" s="97" t="s">
        <v>89</v>
      </c>
      <c r="AZ40" s="97" t="s">
        <v>98</v>
      </c>
    </row>
    <row r="41" spans="2:58" ht="13.5" customHeight="1" collapsed="1">
      <c r="B41" s="123"/>
      <c r="C41" s="164"/>
      <c r="D41" s="124"/>
      <c r="E41" s="166"/>
      <c r="F41" s="64"/>
      <c r="G41" s="168"/>
      <c r="H41" s="169"/>
      <c r="I41" s="169"/>
      <c r="J41" s="172"/>
      <c r="K41" s="174"/>
      <c r="L41" s="174"/>
      <c r="M41" s="174"/>
      <c r="N41" s="172"/>
      <c r="O41" s="176"/>
      <c r="P41" s="178"/>
      <c r="Q41" s="179"/>
      <c r="R41" s="179"/>
      <c r="S41" s="179"/>
      <c r="T41" s="179"/>
      <c r="U41" s="166"/>
      <c r="V41" s="166"/>
      <c r="W41" s="176"/>
      <c r="X41" s="182"/>
      <c r="Y41" s="183"/>
      <c r="Z41" s="183"/>
      <c r="AA41" s="183"/>
      <c r="AB41" s="183"/>
      <c r="AD41" s="79"/>
      <c r="AE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96"/>
      <c r="AT41" s="96"/>
      <c r="AU41" s="96"/>
      <c r="AV41" s="96"/>
      <c r="AX41" s="98">
        <v>21.4</v>
      </c>
      <c r="AY41" s="97" t="s">
        <v>91</v>
      </c>
      <c r="AZ41" s="97" t="s">
        <v>96</v>
      </c>
    </row>
    <row r="42" spans="2:58" ht="13.5" customHeight="1">
      <c r="B42" s="120"/>
      <c r="C42" s="165"/>
      <c r="D42" s="121"/>
      <c r="E42" s="167"/>
      <c r="F42" s="122"/>
      <c r="G42" s="170"/>
      <c r="H42" s="171"/>
      <c r="I42" s="171"/>
      <c r="J42" s="173"/>
      <c r="K42" s="175"/>
      <c r="L42" s="175"/>
      <c r="M42" s="175"/>
      <c r="N42" s="173"/>
      <c r="O42" s="177"/>
      <c r="P42" s="180"/>
      <c r="Q42" s="181"/>
      <c r="R42" s="181"/>
      <c r="S42" s="181"/>
      <c r="T42" s="181"/>
      <c r="U42" s="167"/>
      <c r="V42" s="167"/>
      <c r="W42" s="177"/>
      <c r="X42" s="184"/>
      <c r="Y42" s="185"/>
      <c r="Z42" s="185"/>
      <c r="AA42" s="185"/>
      <c r="AB42" s="186"/>
      <c r="AD42" s="79"/>
      <c r="AE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96"/>
      <c r="AT42" s="96"/>
      <c r="AU42" s="96"/>
      <c r="AV42" s="96"/>
      <c r="AX42" s="98">
        <v>0</v>
      </c>
      <c r="AY42" s="97" t="s">
        <v>90</v>
      </c>
      <c r="AZ42" s="97" t="s">
        <v>97</v>
      </c>
    </row>
    <row r="43" spans="2:58" ht="27" customHeight="1">
      <c r="B43" s="58"/>
      <c r="C43" s="57" t="s">
        <v>55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218"/>
      <c r="AD43" s="79"/>
      <c r="AE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T43" s="79"/>
      <c r="AU43" s="79"/>
      <c r="AX43" s="35"/>
      <c r="AY43" s="35"/>
    </row>
    <row r="44" spans="2:58">
      <c r="B44" s="56"/>
      <c r="C44" s="200" t="s">
        <v>72</v>
      </c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19"/>
      <c r="AD44" s="79"/>
      <c r="AE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</row>
    <row r="45" spans="2:58" ht="15.75">
      <c r="B45" s="56"/>
      <c r="C45" s="205" t="str">
        <f>"・工期内の日数　"&amp;AF47&amp;"日（"&amp;IF(OR(ISBLANK(AG47),AG47&lt;=0),"",AG47)&amp;IF(OR(ISBLANK(AG47),AG47&lt;=0),"","日")&amp;IF(OR(ISBLANK(AH47),AH47&lt;=0),"","+"&amp;AH47)&amp;IF(OR(ISBLANK(AH47),AH47&lt;=0),"","日")&amp;IF(OR(ISBLANK(AI47),AI47&lt;=0),"","+"&amp;AI47)&amp;IF(OR(ISBLANK(AI47),AI47&lt;=0),"","日")&amp;IF(OR(ISBLANK(AJ47),AJ47&lt;=0),"","+"&amp;AJ47)&amp;IF(OR(ISBLANK(AJ47),AJ47&lt;=0),"","日")&amp;IF(OR(ISBLANK(AK47),AK47&lt;=0),"","+"&amp;AK47)&amp;IF(OR(ISBLANK(AK47),AK47&lt;=0),"","日")&amp;IF(OR(ISBLANK(AL47),AL47&lt;=0),"","+"&amp;AL47)&amp;IF(OR(ISBLANK(AL47),AL47&lt;=0),")","日)")</f>
        <v>・工期内の日数　122日（31日+31日+31日+29日)</v>
      </c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6"/>
      <c r="AD45" s="208" t="s">
        <v>76</v>
      </c>
      <c r="AE45" s="110" t="s">
        <v>74</v>
      </c>
      <c r="AF45" s="80" t="s">
        <v>85</v>
      </c>
      <c r="AG45" s="125">
        <v>10</v>
      </c>
      <c r="AH45" s="126">
        <v>11</v>
      </c>
      <c r="AI45" s="125">
        <v>12</v>
      </c>
      <c r="AJ45" s="126">
        <v>1</v>
      </c>
      <c r="AK45" s="125"/>
      <c r="AL45" s="126"/>
      <c r="AM45" s="125"/>
      <c r="AN45" s="126"/>
      <c r="AO45" s="125"/>
      <c r="AP45" s="126"/>
      <c r="AQ45" s="125"/>
      <c r="AR45" s="126"/>
    </row>
    <row r="46" spans="2:58" ht="15.75" customHeight="1">
      <c r="B46" s="56"/>
      <c r="C46" s="205" t="str">
        <f>"・対象外日数　" &amp;AF48&amp;"日（夏期休暇及び年末年始休暇の期間等）"</f>
        <v>・対象外日数　6日（夏期休暇及び年末年始休暇の期間等）</v>
      </c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6"/>
      <c r="AD46" s="209"/>
      <c r="AE46" s="111" t="s">
        <v>75</v>
      </c>
      <c r="AF46" s="85"/>
      <c r="AG46" s="86" t="s">
        <v>78</v>
      </c>
      <c r="AH46" s="86" t="s">
        <v>78</v>
      </c>
      <c r="AI46" s="86" t="s">
        <v>78</v>
      </c>
      <c r="AJ46" s="86" t="s">
        <v>78</v>
      </c>
      <c r="AK46" s="86"/>
      <c r="AL46" s="86"/>
      <c r="AM46" s="86"/>
      <c r="AN46" s="86"/>
      <c r="AO46" s="86"/>
      <c r="AP46" s="86"/>
      <c r="AQ46" s="86"/>
      <c r="AR46" s="86"/>
    </row>
    <row r="47" spans="2:58" ht="14.25">
      <c r="B47" s="56"/>
      <c r="C47" s="205" t="str">
        <f>"・現場閉所を行った日数　"&amp;AF49&amp;"日予定（"&amp;IF(OR(ISBLANK(AG49),AG49&lt;=0),"",AG49)&amp;IF(OR(ISBLANK(AG49),AG49&lt;=0),"","日")&amp;IF(OR(ISBLANK(AH49),AH49&lt;=0),"","+"&amp;AH49)&amp;IF(OR(ISBLANK(AH49),AH49&lt;=0),"","日")&amp;IF(OR(ISBLANK(AI49),AI49&lt;=0),"","+"&amp;AI49)&amp;IF(OR(ISBLANK(AI49),AI49&lt;=0),"","日")&amp;IF(OR(ISBLANK(AJ49),AJ49&lt;=0),"","+"&amp;AJ49)&amp;IF(OR(ISBLANK(AJ49),AJ49&lt;=0),"","日）")&amp;IF(OR(ISBLANK(AK49),AK49&lt;=0),"","+"&amp;AK49)&amp;IF(OR(ISBLANK(AK49),AK49&lt;=0),"","日)")</f>
        <v>・現場閉所を行った日数　32日予定（9日+9日+8日+6日）</v>
      </c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6"/>
      <c r="AD47" s="209"/>
      <c r="AE47" s="112" t="s">
        <v>84</v>
      </c>
      <c r="AF47" s="85">
        <f>SUM(AG47:AR47)</f>
        <v>122</v>
      </c>
      <c r="AG47" s="128">
        <v>31</v>
      </c>
      <c r="AH47" s="128">
        <v>31</v>
      </c>
      <c r="AI47" s="128">
        <v>31</v>
      </c>
      <c r="AJ47" s="128">
        <v>29</v>
      </c>
      <c r="AK47" s="128"/>
      <c r="AL47" s="128"/>
      <c r="AM47" s="128"/>
      <c r="AN47" s="128"/>
      <c r="AO47" s="128"/>
      <c r="AP47" s="128"/>
      <c r="AQ47" s="128"/>
      <c r="AR47" s="128"/>
    </row>
    <row r="48" spans="2:58" ht="14.25">
      <c r="B48" s="56"/>
      <c r="C48" s="205" t="str">
        <f>"・現場閉所率　"&amp; AF49&amp;"日／（"&amp;AF47&amp;"日-"&amp; AF48&amp;"日）＝"&amp; ROUND(AF54,2)&amp;"％　"&amp;IF(AI54="","",VLOOKUP(AI54,AY38:AZ42,2,FALSE))</f>
        <v>・現場閉所率　32日／（122日-6日）＝27.59％　　≧　25.0％　（４週７休以上４週８休未満）</v>
      </c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6"/>
      <c r="AD48" s="209"/>
      <c r="AE48" s="112" t="s">
        <v>81</v>
      </c>
      <c r="AF48" s="85">
        <f>SUM(AG48:AR48)</f>
        <v>6</v>
      </c>
      <c r="AG48" s="129"/>
      <c r="AH48" s="128"/>
      <c r="AI48" s="129">
        <v>3</v>
      </c>
      <c r="AJ48" s="128">
        <v>3</v>
      </c>
      <c r="AK48" s="129"/>
      <c r="AL48" s="128"/>
      <c r="AM48" s="129"/>
      <c r="AN48" s="128"/>
      <c r="AO48" s="129"/>
      <c r="AP48" s="128"/>
      <c r="AQ48" s="129"/>
      <c r="AR48" s="128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100"/>
    </row>
    <row r="49" spans="1:44" ht="14.25">
      <c r="A49" s="79"/>
      <c r="B49" s="56"/>
      <c r="C49" s="200" t="s">
        <v>110</v>
      </c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19"/>
      <c r="AD49" s="210"/>
      <c r="AE49" s="112" t="s">
        <v>93</v>
      </c>
      <c r="AF49" s="85">
        <f t="shared" ref="AF49" si="0">SUM(AG49:AR49)</f>
        <v>32</v>
      </c>
      <c r="AG49" s="128">
        <v>9</v>
      </c>
      <c r="AH49" s="128">
        <v>9</v>
      </c>
      <c r="AI49" s="128">
        <v>8</v>
      </c>
      <c r="AJ49" s="128">
        <v>6</v>
      </c>
      <c r="AK49" s="128"/>
      <c r="AL49" s="128"/>
      <c r="AM49" s="128"/>
      <c r="AN49" s="128"/>
      <c r="AO49" s="128"/>
      <c r="AP49" s="128"/>
      <c r="AQ49" s="128"/>
      <c r="AR49" s="128"/>
    </row>
    <row r="50" spans="1:44" ht="14.25">
      <c r="A50" s="79"/>
      <c r="B50" s="56"/>
      <c r="C50" s="205" t="str">
        <f>"・月単位の現場閉所："&amp;INDEX(AG53:AR53,MATCH(O6,AG45:AR45,0))</f>
        <v>・月単位の現場閉所：達成</v>
      </c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6"/>
      <c r="AC50" s="49"/>
      <c r="AD50" s="211" t="s">
        <v>100</v>
      </c>
      <c r="AE50" s="113" t="s">
        <v>102</v>
      </c>
      <c r="AF50" s="85">
        <f>SUM(AG50:AR50)</f>
        <v>116</v>
      </c>
      <c r="AG50" s="91">
        <f>AG47-AG48</f>
        <v>31</v>
      </c>
      <c r="AH50" s="91">
        <f>AH47-AH48</f>
        <v>31</v>
      </c>
      <c r="AI50" s="91">
        <f>AI47-AI48</f>
        <v>28</v>
      </c>
      <c r="AJ50" s="91">
        <f>AJ47-AJ48</f>
        <v>26</v>
      </c>
      <c r="AK50" s="91">
        <f>AK47-AK48</f>
        <v>0</v>
      </c>
      <c r="AL50" s="91">
        <f t="shared" ref="AL50:AN50" si="1">AL47-AL48</f>
        <v>0</v>
      </c>
      <c r="AM50" s="91">
        <f t="shared" si="1"/>
        <v>0</v>
      </c>
      <c r="AN50" s="91">
        <f t="shared" si="1"/>
        <v>0</v>
      </c>
      <c r="AO50" s="91">
        <f>AO47-AO48</f>
        <v>0</v>
      </c>
      <c r="AP50" s="91">
        <f t="shared" ref="AP50:AR50" si="2">AP47-AP48</f>
        <v>0</v>
      </c>
      <c r="AQ50" s="91">
        <f t="shared" si="2"/>
        <v>0</v>
      </c>
      <c r="AR50" s="91">
        <f t="shared" si="2"/>
        <v>0</v>
      </c>
    </row>
    <row r="51" spans="1:44" ht="14.25">
      <c r="B51" s="55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30"/>
      <c r="AD51" s="211"/>
      <c r="AE51" s="113" t="s">
        <v>93</v>
      </c>
      <c r="AF51" s="85">
        <f t="shared" ref="AF51" si="3">SUM(AG51:AR51)</f>
        <v>32</v>
      </c>
      <c r="AG51" s="91">
        <f>AG49</f>
        <v>9</v>
      </c>
      <c r="AH51" s="91">
        <f t="shared" ref="AH51:AN51" si="4">AH49</f>
        <v>9</v>
      </c>
      <c r="AI51" s="91">
        <f t="shared" si="4"/>
        <v>8</v>
      </c>
      <c r="AJ51" s="91">
        <f t="shared" si="4"/>
        <v>6</v>
      </c>
      <c r="AK51" s="91">
        <f t="shared" si="4"/>
        <v>0</v>
      </c>
      <c r="AL51" s="91">
        <f t="shared" si="4"/>
        <v>0</v>
      </c>
      <c r="AM51" s="91">
        <f t="shared" si="4"/>
        <v>0</v>
      </c>
      <c r="AN51" s="91">
        <f t="shared" si="4"/>
        <v>0</v>
      </c>
      <c r="AO51" s="91">
        <f>AO49</f>
        <v>0</v>
      </c>
      <c r="AP51" s="91">
        <f t="shared" ref="AP51:AR51" si="5">AP49</f>
        <v>0</v>
      </c>
      <c r="AQ51" s="91">
        <f t="shared" si="5"/>
        <v>0</v>
      </c>
      <c r="AR51" s="91">
        <f t="shared" si="5"/>
        <v>0</v>
      </c>
    </row>
    <row r="52" spans="1:44" ht="14.25"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D52" s="211"/>
      <c r="AE52" s="113" t="s">
        <v>101</v>
      </c>
      <c r="AF52" s="115">
        <f>AF51/AF50</f>
        <v>0.27586206896551724</v>
      </c>
      <c r="AG52" s="114">
        <f>AG51/AG50</f>
        <v>0.29032258064516131</v>
      </c>
      <c r="AH52" s="114">
        <f t="shared" ref="AH52:AN52" si="6">AH51/AH50</f>
        <v>0.29032258064516131</v>
      </c>
      <c r="AI52" s="114">
        <f t="shared" si="6"/>
        <v>0.2857142857142857</v>
      </c>
      <c r="AJ52" s="114">
        <f t="shared" si="6"/>
        <v>0.23076923076923078</v>
      </c>
      <c r="AK52" s="114" t="e">
        <f>AK51/AK50</f>
        <v>#DIV/0!</v>
      </c>
      <c r="AL52" s="114" t="e">
        <f t="shared" si="6"/>
        <v>#DIV/0!</v>
      </c>
      <c r="AM52" s="114" t="e">
        <f t="shared" si="6"/>
        <v>#DIV/0!</v>
      </c>
      <c r="AN52" s="114" t="e">
        <f t="shared" si="6"/>
        <v>#DIV/0!</v>
      </c>
      <c r="AO52" s="114" t="e">
        <f>AO51/AO50</f>
        <v>#DIV/0!</v>
      </c>
      <c r="AP52" s="114" t="e">
        <f t="shared" ref="AP52:AR52" si="7">AP51/AP50</f>
        <v>#DIV/0!</v>
      </c>
      <c r="AQ52" s="114" t="e">
        <f t="shared" si="7"/>
        <v>#DIV/0!</v>
      </c>
      <c r="AR52" s="114" t="e">
        <f t="shared" si="7"/>
        <v>#DIV/0!</v>
      </c>
    </row>
    <row r="53" spans="1:44"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7"/>
      <c r="Q53" s="216" t="s">
        <v>54</v>
      </c>
      <c r="R53" s="166"/>
      <c r="S53" s="176"/>
      <c r="T53" s="216" t="s">
        <v>51</v>
      </c>
      <c r="U53" s="166"/>
      <c r="V53" s="176"/>
      <c r="W53" s="216" t="s">
        <v>51</v>
      </c>
      <c r="X53" s="166"/>
      <c r="Y53" s="176"/>
      <c r="AA53" s="54" t="s">
        <v>53</v>
      </c>
      <c r="AB53" s="53" t="s">
        <v>52</v>
      </c>
      <c r="AG53" s="127" t="str">
        <f>'10月'!$L$31</f>
        <v>達成</v>
      </c>
      <c r="AH53" s="127" t="str">
        <f>'11月'!$L$31</f>
        <v>達成</v>
      </c>
      <c r="AI53" s="127" t="str">
        <f>'12月'!$L$31</f>
        <v>達成</v>
      </c>
      <c r="AJ53" s="127" t="str">
        <f>'1月'!$L$31</f>
        <v>達成</v>
      </c>
      <c r="AK53" s="127"/>
      <c r="AL53" s="127"/>
      <c r="AM53" s="127"/>
      <c r="AN53" s="127"/>
      <c r="AO53" s="127"/>
      <c r="AP53" s="127"/>
      <c r="AQ53" s="127"/>
      <c r="AR53" s="127"/>
    </row>
    <row r="54" spans="1:44" ht="13.5" customHeight="1"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7"/>
      <c r="Q54" s="217" t="s">
        <v>51</v>
      </c>
      <c r="R54" s="167"/>
      <c r="S54" s="177"/>
      <c r="T54" s="217"/>
      <c r="U54" s="167"/>
      <c r="V54" s="177"/>
      <c r="W54" s="217"/>
      <c r="X54" s="167"/>
      <c r="Y54" s="177"/>
      <c r="AA54" s="52" t="s">
        <v>50</v>
      </c>
      <c r="AB54" s="52" t="s">
        <v>49</v>
      </c>
      <c r="AC54" s="87"/>
      <c r="AD54" s="201" t="s">
        <v>86</v>
      </c>
      <c r="AE54" s="201"/>
      <c r="AF54" s="202">
        <f>AF49/(AF47-AF48)*100</f>
        <v>27.586206896551722</v>
      </c>
      <c r="AG54" s="202"/>
      <c r="AH54" s="202"/>
      <c r="AI54" s="212" t="str">
        <f>IF(AND($AF$54&lt;$AX$38,$AF$54&gt;=$AX$39),$AY$39,IF(AND($AF$54&lt;$AX$39,$AF$54&gt;=$AX$40),$AY$40,IF(AND($AF$54&lt;$AX$40,$AF$54&gt;=$AX$41),$AY$41,IF(AND($AF$54&lt;$AX$41,$AF$54&gt;=$AX$42),$AY$42))))</f>
        <v>４週７休以上４週８休未満</v>
      </c>
      <c r="AJ54" s="212"/>
      <c r="AK54" s="212"/>
      <c r="AL54" s="212"/>
      <c r="AM54" s="212"/>
    </row>
    <row r="55" spans="1:44" ht="35.25" customHeight="1">
      <c r="B55" s="204" t="s">
        <v>48</v>
      </c>
      <c r="C55" s="204"/>
      <c r="D55" s="203" t="str">
        <f>+基本情報入力シート!B11</f>
        <v>株式会社◇◇◇◇◇◇◇◇◇◇◇◇</v>
      </c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4"/>
      <c r="P55" s="207"/>
      <c r="Q55" s="213"/>
      <c r="R55" s="214"/>
      <c r="S55" s="215"/>
      <c r="T55" s="213"/>
      <c r="U55" s="214"/>
      <c r="V55" s="215"/>
      <c r="W55" s="213"/>
      <c r="X55" s="214"/>
      <c r="Y55" s="215"/>
      <c r="AA55" s="51"/>
      <c r="AB55" s="51"/>
      <c r="AC55" s="87"/>
    </row>
    <row r="56" spans="1:44">
      <c r="AC56" s="87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</row>
    <row r="57" spans="1:44">
      <c r="AC57" s="87"/>
    </row>
    <row r="58" spans="1:44">
      <c r="B58" s="79"/>
      <c r="C58" s="79"/>
      <c r="E58" s="48"/>
      <c r="H58" s="48"/>
      <c r="L58" s="48"/>
      <c r="M58" s="48"/>
      <c r="P58" s="48"/>
      <c r="Q58" s="48"/>
      <c r="T58" s="48"/>
      <c r="Y58" s="48"/>
      <c r="Z58" s="48"/>
      <c r="AC58" s="87"/>
      <c r="AE58" s="90"/>
    </row>
    <row r="59" spans="1:44">
      <c r="B59" s="79"/>
      <c r="C59" s="79"/>
      <c r="E59" s="48"/>
      <c r="K59" s="49"/>
      <c r="L59" s="48"/>
      <c r="M59" s="48"/>
      <c r="O59" s="49"/>
      <c r="P59" s="49"/>
      <c r="Q59" s="48"/>
      <c r="S59" s="50"/>
      <c r="T59" s="50"/>
      <c r="W59" s="49"/>
      <c r="Y59" s="48"/>
      <c r="Z59" s="48"/>
      <c r="AB59" s="49"/>
      <c r="AC59" s="87"/>
    </row>
    <row r="60" spans="1:44">
      <c r="C60" s="79"/>
      <c r="AC60" s="87"/>
    </row>
    <row r="61" spans="1:44">
      <c r="C61" s="79"/>
    </row>
    <row r="62" spans="1:44">
      <c r="C62" s="79"/>
      <c r="AD62" s="87"/>
      <c r="AE62" s="87"/>
    </row>
    <row r="63" spans="1:44">
      <c r="C63" s="87"/>
      <c r="D63" s="87"/>
      <c r="E63" s="88"/>
      <c r="F63" s="87"/>
      <c r="G63" s="87"/>
      <c r="H63" s="88"/>
      <c r="I63" s="87"/>
      <c r="J63" s="87"/>
      <c r="K63" s="87"/>
      <c r="L63" s="88"/>
      <c r="M63" s="88"/>
      <c r="N63" s="87"/>
      <c r="O63" s="87"/>
      <c r="P63" s="89"/>
      <c r="Q63" s="89"/>
      <c r="R63" s="87"/>
      <c r="S63" s="87"/>
      <c r="T63" s="88"/>
      <c r="U63" s="87"/>
      <c r="V63" s="87"/>
      <c r="W63" s="87"/>
      <c r="X63" s="87"/>
      <c r="Y63" s="88"/>
      <c r="Z63" s="88"/>
      <c r="AA63" s="87"/>
      <c r="AB63" s="87"/>
      <c r="AD63" s="87"/>
      <c r="AE63" s="87"/>
    </row>
    <row r="64" spans="1:44">
      <c r="C64" s="87"/>
      <c r="D64" s="87"/>
      <c r="E64" s="88"/>
      <c r="F64" s="87"/>
      <c r="G64" s="87"/>
      <c r="H64" s="88"/>
      <c r="I64" s="87"/>
      <c r="J64" s="87"/>
      <c r="K64" s="87"/>
      <c r="L64" s="88"/>
      <c r="M64" s="88"/>
      <c r="N64" s="87"/>
      <c r="O64" s="87"/>
      <c r="P64" s="89"/>
      <c r="Q64" s="89"/>
      <c r="R64" s="87"/>
      <c r="S64" s="87"/>
      <c r="T64" s="88"/>
      <c r="U64" s="87"/>
      <c r="V64" s="87"/>
      <c r="W64" s="87"/>
      <c r="X64" s="87"/>
      <c r="Y64" s="88"/>
      <c r="Z64" s="88"/>
      <c r="AA64" s="87"/>
      <c r="AB64" s="87"/>
      <c r="AD64" s="87"/>
      <c r="AE64" s="87"/>
    </row>
    <row r="65" spans="3:31"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D65" s="87"/>
      <c r="AE65" s="87"/>
    </row>
    <row r="66" spans="3:31">
      <c r="C66" s="87"/>
      <c r="D66" s="87"/>
      <c r="E66" s="88"/>
      <c r="F66" s="87"/>
      <c r="G66" s="87"/>
      <c r="H66" s="88"/>
      <c r="I66" s="87"/>
      <c r="J66" s="87"/>
      <c r="K66" s="87"/>
      <c r="L66" s="88"/>
      <c r="M66" s="88"/>
      <c r="N66" s="87"/>
      <c r="O66" s="87"/>
      <c r="P66" s="89"/>
      <c r="Q66" s="89"/>
      <c r="R66" s="87"/>
      <c r="S66" s="87"/>
      <c r="T66" s="88"/>
      <c r="U66" s="87"/>
      <c r="V66" s="87"/>
      <c r="W66" s="87"/>
      <c r="X66" s="87"/>
      <c r="Y66" s="88"/>
      <c r="Z66" s="88"/>
      <c r="AA66" s="87"/>
      <c r="AB66" s="87"/>
      <c r="AD66" s="87"/>
      <c r="AE66" s="87"/>
    </row>
    <row r="67" spans="3:31">
      <c r="C67" s="87"/>
      <c r="D67" s="87"/>
      <c r="E67" s="88"/>
      <c r="F67" s="87"/>
      <c r="G67" s="87"/>
      <c r="H67" s="88"/>
      <c r="I67" s="87"/>
      <c r="J67" s="87"/>
      <c r="K67" s="87"/>
      <c r="L67" s="88"/>
      <c r="M67" s="88"/>
      <c r="N67" s="87"/>
      <c r="O67" s="87"/>
      <c r="P67" s="89"/>
      <c r="Q67" s="89"/>
      <c r="R67" s="87"/>
      <c r="S67" s="87"/>
      <c r="T67" s="88"/>
      <c r="U67" s="87"/>
      <c r="V67" s="87"/>
      <c r="W67" s="87"/>
      <c r="X67" s="87"/>
      <c r="Y67" s="88"/>
      <c r="Z67" s="88"/>
      <c r="AA67" s="87"/>
      <c r="AB67" s="87"/>
      <c r="AD67" s="87"/>
      <c r="AE67" s="87"/>
    </row>
    <row r="68" spans="3:31">
      <c r="C68" s="87"/>
      <c r="D68" s="87"/>
      <c r="E68" s="88"/>
      <c r="F68" s="87"/>
      <c r="G68" s="87"/>
      <c r="H68" s="88"/>
      <c r="I68" s="87"/>
      <c r="J68" s="87"/>
      <c r="K68" s="87"/>
      <c r="L68" s="88"/>
      <c r="M68" s="88"/>
      <c r="N68" s="87"/>
      <c r="O68" s="87"/>
      <c r="P68" s="89"/>
      <c r="Q68" s="89"/>
      <c r="R68" s="87"/>
      <c r="S68" s="87"/>
      <c r="T68" s="88"/>
      <c r="U68" s="87"/>
      <c r="V68" s="87"/>
      <c r="W68" s="87"/>
      <c r="X68" s="87"/>
      <c r="Y68" s="88"/>
      <c r="Z68" s="88"/>
      <c r="AA68" s="87"/>
      <c r="AB68" s="87"/>
      <c r="AD68" s="87"/>
      <c r="AE68" s="87"/>
    </row>
    <row r="69" spans="3:31">
      <c r="C69" s="87"/>
      <c r="D69" s="87"/>
      <c r="E69" s="88"/>
      <c r="F69" s="87"/>
      <c r="G69" s="87"/>
      <c r="H69" s="88"/>
      <c r="I69" s="87"/>
      <c r="J69" s="87"/>
      <c r="K69" s="87"/>
      <c r="L69" s="88"/>
      <c r="M69" s="88"/>
      <c r="N69" s="87"/>
      <c r="O69" s="87"/>
      <c r="P69" s="89"/>
      <c r="Q69" s="89"/>
      <c r="R69" s="87"/>
      <c r="S69" s="87"/>
      <c r="T69" s="88"/>
      <c r="U69" s="87"/>
      <c r="V69" s="87"/>
      <c r="W69" s="87"/>
      <c r="X69" s="87"/>
      <c r="Y69" s="88"/>
      <c r="Z69" s="88"/>
      <c r="AA69" s="87"/>
      <c r="AB69" s="87"/>
    </row>
  </sheetData>
  <mergeCells count="249">
    <mergeCell ref="B1:AB1"/>
    <mergeCell ref="B2:AB2"/>
    <mergeCell ref="B3:AB3"/>
    <mergeCell ref="Y5:Z5"/>
    <mergeCell ref="V5:W5"/>
    <mergeCell ref="X7:AB8"/>
    <mergeCell ref="P7:W8"/>
    <mergeCell ref="G8:O8"/>
    <mergeCell ref="S5:T5"/>
    <mergeCell ref="P5:Q5"/>
    <mergeCell ref="G7:O7"/>
    <mergeCell ref="E4:AB4"/>
    <mergeCell ref="F6:G6"/>
    <mergeCell ref="F5:G5"/>
    <mergeCell ref="P6:Q6"/>
    <mergeCell ref="M5:O5"/>
    <mergeCell ref="B7:F8"/>
    <mergeCell ref="C37:C38"/>
    <mergeCell ref="AI54:AM54"/>
    <mergeCell ref="W55:Y55"/>
    <mergeCell ref="T55:V55"/>
    <mergeCell ref="Q55:S55"/>
    <mergeCell ref="Q53:S53"/>
    <mergeCell ref="Q54:S54"/>
    <mergeCell ref="W53:Y54"/>
    <mergeCell ref="T53:V54"/>
    <mergeCell ref="D43:AB43"/>
    <mergeCell ref="C47:AB47"/>
    <mergeCell ref="C49:AB49"/>
    <mergeCell ref="X41:AB41"/>
    <mergeCell ref="X42:AB42"/>
    <mergeCell ref="O54:P54"/>
    <mergeCell ref="C48:AB48"/>
    <mergeCell ref="O53:P53"/>
    <mergeCell ref="C44:AB44"/>
    <mergeCell ref="C45:AB45"/>
    <mergeCell ref="U37:U38"/>
    <mergeCell ref="V37:W38"/>
    <mergeCell ref="J35:J36"/>
    <mergeCell ref="K35:M36"/>
    <mergeCell ref="N35:N36"/>
    <mergeCell ref="O35:O36"/>
    <mergeCell ref="P35:T36"/>
    <mergeCell ref="U35:U36"/>
    <mergeCell ref="V35:W36"/>
    <mergeCell ref="X35:AB35"/>
    <mergeCell ref="X36:AB36"/>
    <mergeCell ref="C65:AB65"/>
    <mergeCell ref="AD54:AE54"/>
    <mergeCell ref="AF54:AH54"/>
    <mergeCell ref="D55:N55"/>
    <mergeCell ref="B53:N54"/>
    <mergeCell ref="B55:C55"/>
    <mergeCell ref="C50:AB50"/>
    <mergeCell ref="B52:AB52"/>
    <mergeCell ref="C46:AB46"/>
    <mergeCell ref="O55:P55"/>
    <mergeCell ref="AD45:AD49"/>
    <mergeCell ref="AD50:AD52"/>
    <mergeCell ref="C25:C26"/>
    <mergeCell ref="E25:E26"/>
    <mergeCell ref="G25:I26"/>
    <mergeCell ref="J25:J26"/>
    <mergeCell ref="P25:T26"/>
    <mergeCell ref="U25:U26"/>
    <mergeCell ref="V25:W26"/>
    <mergeCell ref="X26:AB26"/>
    <mergeCell ref="K25:M26"/>
    <mergeCell ref="N25:N26"/>
    <mergeCell ref="O25:O26"/>
    <mergeCell ref="X25:AB25"/>
    <mergeCell ref="C27:C28"/>
    <mergeCell ref="E27:E28"/>
    <mergeCell ref="G27:I28"/>
    <mergeCell ref="J27:J28"/>
    <mergeCell ref="P27:T28"/>
    <mergeCell ref="U27:U28"/>
    <mergeCell ref="V27:W28"/>
    <mergeCell ref="X27:AB27"/>
    <mergeCell ref="X28:AB28"/>
    <mergeCell ref="K27:M28"/>
    <mergeCell ref="N27:N28"/>
    <mergeCell ref="O27:O28"/>
    <mergeCell ref="C29:C30"/>
    <mergeCell ref="E29:E30"/>
    <mergeCell ref="G29:I30"/>
    <mergeCell ref="J29:J30"/>
    <mergeCell ref="P29:T30"/>
    <mergeCell ref="U29:U30"/>
    <mergeCell ref="V29:W30"/>
    <mergeCell ref="X29:AB29"/>
    <mergeCell ref="X30:AB30"/>
    <mergeCell ref="K29:M30"/>
    <mergeCell ref="N29:N30"/>
    <mergeCell ref="O29:O30"/>
    <mergeCell ref="C31:C32"/>
    <mergeCell ref="E31:E32"/>
    <mergeCell ref="G31:I32"/>
    <mergeCell ref="J31:J32"/>
    <mergeCell ref="P31:T32"/>
    <mergeCell ref="U31:U32"/>
    <mergeCell ref="V31:W32"/>
    <mergeCell ref="X31:AB31"/>
    <mergeCell ref="X32:AB32"/>
    <mergeCell ref="K31:M32"/>
    <mergeCell ref="N31:N32"/>
    <mergeCell ref="O31:O32"/>
    <mergeCell ref="C15:C16"/>
    <mergeCell ref="E21:E22"/>
    <mergeCell ref="G21:I22"/>
    <mergeCell ref="J21:J22"/>
    <mergeCell ref="K21:M22"/>
    <mergeCell ref="N21:N22"/>
    <mergeCell ref="O21:O22"/>
    <mergeCell ref="P21:T22"/>
    <mergeCell ref="U21:U22"/>
    <mergeCell ref="C21:C22"/>
    <mergeCell ref="V21:W22"/>
    <mergeCell ref="X21:AB21"/>
    <mergeCell ref="X22:AB22"/>
    <mergeCell ref="C23:C24"/>
    <mergeCell ref="E23:E24"/>
    <mergeCell ref="G23:I24"/>
    <mergeCell ref="J23:J24"/>
    <mergeCell ref="K23:M24"/>
    <mergeCell ref="N23:N24"/>
    <mergeCell ref="O23:O24"/>
    <mergeCell ref="P23:T24"/>
    <mergeCell ref="U23:U24"/>
    <mergeCell ref="V23:W24"/>
    <mergeCell ref="X23:AB23"/>
    <mergeCell ref="X24:AB24"/>
    <mergeCell ref="V15:W16"/>
    <mergeCell ref="X15:AB15"/>
    <mergeCell ref="X16:AB16"/>
    <mergeCell ref="C41:C42"/>
    <mergeCell ref="E41:E42"/>
    <mergeCell ref="G41:I42"/>
    <mergeCell ref="J41:J42"/>
    <mergeCell ref="K41:M42"/>
    <mergeCell ref="N41:N42"/>
    <mergeCell ref="O41:O42"/>
    <mergeCell ref="P41:T42"/>
    <mergeCell ref="U41:U42"/>
    <mergeCell ref="V41:W42"/>
    <mergeCell ref="E15:E16"/>
    <mergeCell ref="G15:I16"/>
    <mergeCell ref="J15:J16"/>
    <mergeCell ref="K15:M16"/>
    <mergeCell ref="N15:N16"/>
    <mergeCell ref="O15:O16"/>
    <mergeCell ref="P15:T16"/>
    <mergeCell ref="U15:U16"/>
    <mergeCell ref="C35:C36"/>
    <mergeCell ref="E35:E36"/>
    <mergeCell ref="G35:I36"/>
    <mergeCell ref="V17:W18"/>
    <mergeCell ref="X17:AB17"/>
    <mergeCell ref="X18:AB18"/>
    <mergeCell ref="C19:C20"/>
    <mergeCell ref="E19:E20"/>
    <mergeCell ref="G19:I20"/>
    <mergeCell ref="J19:J20"/>
    <mergeCell ref="K19:M20"/>
    <mergeCell ref="N19:N20"/>
    <mergeCell ref="O19:O20"/>
    <mergeCell ref="P19:T20"/>
    <mergeCell ref="U19:U20"/>
    <mergeCell ref="V19:W20"/>
    <mergeCell ref="X19:AB19"/>
    <mergeCell ref="X20:AB20"/>
    <mergeCell ref="C17:C18"/>
    <mergeCell ref="E17:E18"/>
    <mergeCell ref="G17:I18"/>
    <mergeCell ref="J17:J18"/>
    <mergeCell ref="K17:M18"/>
    <mergeCell ref="N17:N18"/>
    <mergeCell ref="O17:O18"/>
    <mergeCell ref="P17:T18"/>
    <mergeCell ref="U17:U18"/>
    <mergeCell ref="P13:T14"/>
    <mergeCell ref="U13:U14"/>
    <mergeCell ref="V13:W14"/>
    <mergeCell ref="X13:AB13"/>
    <mergeCell ref="X14:AB14"/>
    <mergeCell ref="C11:C12"/>
    <mergeCell ref="E11:E12"/>
    <mergeCell ref="G11:I12"/>
    <mergeCell ref="J11:J12"/>
    <mergeCell ref="K11:M12"/>
    <mergeCell ref="N11:N12"/>
    <mergeCell ref="O11:O12"/>
    <mergeCell ref="P11:T12"/>
    <mergeCell ref="U11:U12"/>
    <mergeCell ref="V11:W12"/>
    <mergeCell ref="X11:AB11"/>
    <mergeCell ref="X12:AB12"/>
    <mergeCell ref="C13:C14"/>
    <mergeCell ref="E13:E14"/>
    <mergeCell ref="G13:I14"/>
    <mergeCell ref="J13:J14"/>
    <mergeCell ref="K13:M14"/>
    <mergeCell ref="N13:N14"/>
    <mergeCell ref="O13:O14"/>
    <mergeCell ref="V9:W10"/>
    <mergeCell ref="X9:AB9"/>
    <mergeCell ref="X10:AB10"/>
    <mergeCell ref="C9:C10"/>
    <mergeCell ref="E9:E10"/>
    <mergeCell ref="G9:I10"/>
    <mergeCell ref="J9:J10"/>
    <mergeCell ref="K9:M10"/>
    <mergeCell ref="N9:N10"/>
    <mergeCell ref="O9:O10"/>
    <mergeCell ref="P9:T10"/>
    <mergeCell ref="U9:U10"/>
    <mergeCell ref="V33:W34"/>
    <mergeCell ref="X33:AB33"/>
    <mergeCell ref="X34:AB34"/>
    <mergeCell ref="X37:AB37"/>
    <mergeCell ref="X38:AB38"/>
    <mergeCell ref="C39:C40"/>
    <mergeCell ref="E39:E40"/>
    <mergeCell ref="G39:I40"/>
    <mergeCell ref="J39:J40"/>
    <mergeCell ref="K39:M40"/>
    <mergeCell ref="N39:N40"/>
    <mergeCell ref="O39:O40"/>
    <mergeCell ref="P39:T40"/>
    <mergeCell ref="U39:U40"/>
    <mergeCell ref="V39:W40"/>
    <mergeCell ref="X39:AB39"/>
    <mergeCell ref="X40:AB40"/>
    <mergeCell ref="E37:E38"/>
    <mergeCell ref="G37:I38"/>
    <mergeCell ref="J37:J38"/>
    <mergeCell ref="K37:M38"/>
    <mergeCell ref="N37:N38"/>
    <mergeCell ref="O37:O38"/>
    <mergeCell ref="P37:T38"/>
    <mergeCell ref="C33:C34"/>
    <mergeCell ref="E33:E34"/>
    <mergeCell ref="G33:I34"/>
    <mergeCell ref="J33:J34"/>
    <mergeCell ref="K33:M34"/>
    <mergeCell ref="N33:N34"/>
    <mergeCell ref="O33:O34"/>
    <mergeCell ref="P33:T34"/>
    <mergeCell ref="U33:U34"/>
  </mergeCells>
  <phoneticPr fontId="1"/>
  <conditionalFormatting sqref="AS39:AV39 AH46:AR46">
    <cfRule type="containsText" dxfId="235" priority="5" operator="containsText" text="実績">
      <formula>NOT(ISERROR(SEARCH("実績",AH39)))</formula>
    </cfRule>
    <cfRule type="containsText" dxfId="234" priority="6" operator="containsText" text="予定">
      <formula>NOT(ISERROR(SEARCH("予定",AH39)))</formula>
    </cfRule>
  </conditionalFormatting>
  <conditionalFormatting sqref="AI54">
    <cfRule type="cellIs" dxfId="233" priority="3" operator="greaterThanOrEqual">
      <formula>28.5</formula>
    </cfRule>
  </conditionalFormatting>
  <conditionalFormatting sqref="AG46">
    <cfRule type="containsText" dxfId="232" priority="1" operator="containsText" text="実績">
      <formula>NOT(ISERROR(SEARCH("実績",AG46)))</formula>
    </cfRule>
    <cfRule type="containsText" dxfId="231" priority="2" operator="containsText" text="予定">
      <formula>NOT(ISERROR(SEARCH("予定",AG46)))</formula>
    </cfRule>
  </conditionalFormatting>
  <dataValidations count="2">
    <dataValidation type="list" allowBlank="1" showInputMessage="1" showErrorMessage="1" sqref="AU39:AV39" xr:uid="{2B417B8B-BF76-430A-91EB-B775DD2DA271}">
      <formula1>$AW$38:$AW$39</formula1>
    </dataValidation>
    <dataValidation type="list" allowBlank="1" showInputMessage="1" showErrorMessage="1" sqref="AS39:AT39 AG46:AR46" xr:uid="{16969764-4765-4DDC-B098-83D5FC163601}">
      <formula1>$AW$38:$AW$40</formula1>
    </dataValidation>
  </dataValidations>
  <printOptions horizontalCentered="1" verticalCentered="1"/>
  <pageMargins left="0.78740157480314965" right="0.39370078740157483" top="0.59055118110236227" bottom="0.59055118110236227" header="0.51181102362204722" footer="0.51181102362204722"/>
  <pageSetup paperSize="9" scale="94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726E-2427-4894-93B9-4F79BF00E125}">
  <sheetPr>
    <tabColor rgb="FF00B0F0"/>
    <pageSetUpPr fitToPage="1"/>
  </sheetPr>
  <dimension ref="A1:AG44"/>
  <sheetViews>
    <sheetView view="pageBreakPreview" zoomScale="55" zoomScaleNormal="100" zoomScaleSheetLayoutView="55" workbookViewId="0">
      <selection activeCell="L41" sqref="L41"/>
    </sheetView>
  </sheetViews>
  <sheetFormatPr defaultColWidth="13.625" defaultRowHeight="24" customHeight="1"/>
  <cols>
    <col min="1" max="1" width="13.625" style="21"/>
    <col min="2" max="2" width="19.875" style="21" customWidth="1"/>
    <col min="3" max="33" width="5" style="21" customWidth="1"/>
    <col min="34" max="35" width="6.125" style="21" customWidth="1"/>
    <col min="36" max="16384" width="13.625" style="21"/>
  </cols>
  <sheetData>
    <row r="1" spans="1:33" ht="24" customHeight="1">
      <c r="A1" s="30" t="s">
        <v>17</v>
      </c>
      <c r="B1" s="29" t="s">
        <v>18</v>
      </c>
    </row>
    <row r="2" spans="1:33" ht="24" customHeight="1">
      <c r="A2" s="104" t="s">
        <v>32</v>
      </c>
      <c r="B2" s="41">
        <v>2026</v>
      </c>
      <c r="C2" s="37" t="s">
        <v>33</v>
      </c>
      <c r="E2" s="42" t="s">
        <v>83</v>
      </c>
      <c r="P2" s="227" t="s">
        <v>36</v>
      </c>
      <c r="Q2" s="227"/>
      <c r="R2" s="227"/>
      <c r="S2" s="227"/>
      <c r="T2" s="227"/>
      <c r="U2" s="227"/>
      <c r="V2" s="228" t="str">
        <f>+基本情報入力シート!B11</f>
        <v>株式会社◇◇◇◇◇◇◇◇◇◇◇◇</v>
      </c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24" customHeight="1">
      <c r="A3" s="104" t="s">
        <v>29</v>
      </c>
      <c r="B3" s="41">
        <v>10</v>
      </c>
      <c r="C3" s="37" t="s">
        <v>31</v>
      </c>
      <c r="E3" s="97" t="s">
        <v>81</v>
      </c>
      <c r="P3" s="229" t="s">
        <v>6</v>
      </c>
      <c r="Q3" s="229"/>
      <c r="R3" s="229"/>
      <c r="S3" s="229"/>
      <c r="T3" s="229"/>
      <c r="U3" s="229"/>
      <c r="V3" s="230" t="str">
        <f>+基本情報入力シート!B14</f>
        <v>□□　□□</v>
      </c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</row>
    <row r="4" spans="1:33" ht="24" customHeight="1">
      <c r="A4" s="22"/>
      <c r="B4" s="231"/>
      <c r="C4" s="231"/>
      <c r="D4" s="231"/>
      <c r="E4" s="231"/>
      <c r="F4" s="231"/>
      <c r="G4" s="231"/>
      <c r="H4" s="231"/>
      <c r="I4" s="231"/>
      <c r="J4" s="231"/>
      <c r="P4" s="229" t="s">
        <v>7</v>
      </c>
      <c r="Q4" s="229"/>
      <c r="R4" s="229"/>
      <c r="S4" s="229"/>
      <c r="T4" s="229"/>
      <c r="U4" s="229"/>
      <c r="V4" s="230" t="str">
        <f>+基本情報入力シート!B15</f>
        <v>■■　■■</v>
      </c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</row>
    <row r="5" spans="1:33" ht="24" customHeight="1">
      <c r="A5" s="26" t="s">
        <v>26</v>
      </c>
      <c r="B5" s="106" t="str">
        <f>""&amp;基本情報入力シート!B5&amp;""&amp;基本情報入力シート!B4</f>
        <v>△△△△△△【　　　　ー　　　】○○○○○○○○○○○○○工事</v>
      </c>
      <c r="C5" s="97"/>
      <c r="D5" s="97"/>
      <c r="E5" s="97"/>
      <c r="F5" s="97"/>
      <c r="G5" s="97"/>
      <c r="H5" s="97"/>
      <c r="I5" s="97"/>
      <c r="J5" s="97"/>
      <c r="P5" s="229" t="s">
        <v>35</v>
      </c>
      <c r="Q5" s="229"/>
      <c r="R5" s="229"/>
      <c r="S5" s="229"/>
      <c r="T5" s="229"/>
      <c r="U5" s="229"/>
      <c r="V5" s="230" t="str">
        <f>TEXT(基本情報入力シート!B6,"[$-ja-JP]ggge年m月d日")&amp;"　から　"&amp;TEXT(基本情報入力シート!D9,"[$-ja-JP]ggge年m月d日")&amp;"　まで"</f>
        <v>令和8年10月1日　から　令和9年1月29日　まで</v>
      </c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</row>
    <row r="6" spans="1:33" ht="24" customHeight="1">
      <c r="A6" s="36"/>
      <c r="B6" s="36"/>
      <c r="P6" s="108"/>
      <c r="Q6" s="108"/>
      <c r="R6" s="108"/>
      <c r="S6" s="108"/>
      <c r="T6" s="108"/>
      <c r="U6" s="108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</row>
    <row r="7" spans="1:33" ht="24" customHeight="1">
      <c r="A7" s="232" t="s">
        <v>44</v>
      </c>
      <c r="B7" s="24" t="s">
        <v>27</v>
      </c>
      <c r="C7" s="155">
        <v>1</v>
      </c>
      <c r="D7" s="155">
        <v>2</v>
      </c>
      <c r="E7" s="158">
        <v>3</v>
      </c>
      <c r="F7" s="158">
        <v>4</v>
      </c>
      <c r="G7" s="158">
        <v>5</v>
      </c>
      <c r="H7" s="158">
        <v>6</v>
      </c>
      <c r="I7" s="161">
        <v>7</v>
      </c>
      <c r="J7" s="161">
        <v>8</v>
      </c>
      <c r="K7" s="161">
        <v>9</v>
      </c>
      <c r="L7" s="161">
        <v>10</v>
      </c>
      <c r="M7" s="161">
        <v>11</v>
      </c>
      <c r="N7" s="161">
        <v>12</v>
      </c>
      <c r="O7" s="161">
        <v>13</v>
      </c>
      <c r="P7" s="161">
        <v>14</v>
      </c>
      <c r="Q7" s="161">
        <v>15</v>
      </c>
      <c r="R7" s="161">
        <v>16</v>
      </c>
      <c r="S7" s="161">
        <v>17</v>
      </c>
      <c r="T7" s="161">
        <v>18</v>
      </c>
      <c r="U7" s="161">
        <v>19</v>
      </c>
      <c r="V7" s="161">
        <v>20</v>
      </c>
      <c r="W7" s="161">
        <v>21</v>
      </c>
      <c r="X7" s="161">
        <v>22</v>
      </c>
      <c r="Y7" s="161">
        <v>23</v>
      </c>
      <c r="Z7" s="161">
        <v>24</v>
      </c>
      <c r="AA7" s="161">
        <v>25</v>
      </c>
      <c r="AB7" s="161">
        <v>26</v>
      </c>
      <c r="AC7" s="161">
        <v>27</v>
      </c>
      <c r="AD7" s="161">
        <v>28</v>
      </c>
      <c r="AE7" s="161">
        <v>29</v>
      </c>
      <c r="AF7" s="161">
        <v>30</v>
      </c>
      <c r="AG7" s="163">
        <v>31</v>
      </c>
    </row>
    <row r="8" spans="1:33" ht="24" customHeight="1" thickBot="1">
      <c r="A8" s="233"/>
      <c r="B8" s="46" t="s">
        <v>28</v>
      </c>
      <c r="C8" s="47">
        <f t="shared" ref="C8:D8" si="0">DATE($B$2,$B$3,C7)</f>
        <v>46296</v>
      </c>
      <c r="D8" s="47">
        <f t="shared" si="0"/>
        <v>46297</v>
      </c>
      <c r="E8" s="47">
        <f t="shared" ref="E8:H8" si="1">DATE($B$2,$B$3,E7)</f>
        <v>46298</v>
      </c>
      <c r="F8" s="47">
        <f t="shared" si="1"/>
        <v>46299</v>
      </c>
      <c r="G8" s="47">
        <f t="shared" si="1"/>
        <v>46300</v>
      </c>
      <c r="H8" s="47">
        <f t="shared" si="1"/>
        <v>46301</v>
      </c>
      <c r="I8" s="47">
        <f t="shared" ref="I8:AF8" si="2">DATE($B$2,$B$3,I7)</f>
        <v>46302</v>
      </c>
      <c r="J8" s="47">
        <f t="shared" si="2"/>
        <v>46303</v>
      </c>
      <c r="K8" s="47">
        <f t="shared" si="2"/>
        <v>46304</v>
      </c>
      <c r="L8" s="47">
        <f t="shared" si="2"/>
        <v>46305</v>
      </c>
      <c r="M8" s="47">
        <f t="shared" si="2"/>
        <v>46306</v>
      </c>
      <c r="N8" s="47">
        <f t="shared" si="2"/>
        <v>46307</v>
      </c>
      <c r="O8" s="47">
        <f t="shared" si="2"/>
        <v>46308</v>
      </c>
      <c r="P8" s="47">
        <f t="shared" si="2"/>
        <v>46309</v>
      </c>
      <c r="Q8" s="47">
        <f t="shared" si="2"/>
        <v>46310</v>
      </c>
      <c r="R8" s="47">
        <f t="shared" si="2"/>
        <v>46311</v>
      </c>
      <c r="S8" s="47">
        <f t="shared" si="2"/>
        <v>46312</v>
      </c>
      <c r="T8" s="47">
        <f t="shared" si="2"/>
        <v>46313</v>
      </c>
      <c r="U8" s="47">
        <f t="shared" si="2"/>
        <v>46314</v>
      </c>
      <c r="V8" s="47">
        <f t="shared" si="2"/>
        <v>46315</v>
      </c>
      <c r="W8" s="47">
        <f t="shared" si="2"/>
        <v>46316</v>
      </c>
      <c r="X8" s="47">
        <f t="shared" si="2"/>
        <v>46317</v>
      </c>
      <c r="Y8" s="47">
        <f t="shared" si="2"/>
        <v>46318</v>
      </c>
      <c r="Z8" s="47">
        <f t="shared" si="2"/>
        <v>46319</v>
      </c>
      <c r="AA8" s="47">
        <f t="shared" si="2"/>
        <v>46320</v>
      </c>
      <c r="AB8" s="47">
        <f t="shared" si="2"/>
        <v>46321</v>
      </c>
      <c r="AC8" s="47">
        <f t="shared" si="2"/>
        <v>46322</v>
      </c>
      <c r="AD8" s="47">
        <f t="shared" si="2"/>
        <v>46323</v>
      </c>
      <c r="AE8" s="47">
        <f t="shared" si="2"/>
        <v>46324</v>
      </c>
      <c r="AF8" s="47">
        <f t="shared" si="2"/>
        <v>46325</v>
      </c>
      <c r="AG8" s="47">
        <f t="shared" ref="AG8" si="3">DATE($B$2,$B$3,AG7)</f>
        <v>46326</v>
      </c>
    </row>
    <row r="9" spans="1:33" ht="24" customHeight="1" thickTop="1">
      <c r="A9" s="45" t="s">
        <v>30</v>
      </c>
      <c r="B9" s="105" t="str">
        <f>V3</f>
        <v>□□　□□</v>
      </c>
      <c r="C9" s="157" t="s">
        <v>8</v>
      </c>
      <c r="D9" s="157" t="s">
        <v>8</v>
      </c>
      <c r="E9" s="159" t="s">
        <v>9</v>
      </c>
      <c r="F9" s="159" t="s">
        <v>9</v>
      </c>
      <c r="G9" s="159" t="s">
        <v>8</v>
      </c>
      <c r="H9" s="159" t="s">
        <v>8</v>
      </c>
      <c r="I9" s="160" t="s">
        <v>8</v>
      </c>
      <c r="J9" s="160" t="s">
        <v>8</v>
      </c>
      <c r="K9" s="160" t="s">
        <v>8</v>
      </c>
      <c r="L9" s="160" t="s">
        <v>9</v>
      </c>
      <c r="M9" s="160" t="s">
        <v>9</v>
      </c>
      <c r="N9" s="160" t="s">
        <v>8</v>
      </c>
      <c r="O9" s="160" t="s">
        <v>8</v>
      </c>
      <c r="P9" s="160" t="s">
        <v>8</v>
      </c>
      <c r="Q9" s="160" t="s">
        <v>8</v>
      </c>
      <c r="R9" s="160" t="s">
        <v>8</v>
      </c>
      <c r="S9" s="160" t="s">
        <v>9</v>
      </c>
      <c r="T9" s="160" t="s">
        <v>9</v>
      </c>
      <c r="U9" s="160" t="s">
        <v>8</v>
      </c>
      <c r="V9" s="160" t="s">
        <v>8</v>
      </c>
      <c r="W9" s="160" t="s">
        <v>8</v>
      </c>
      <c r="X9" s="160" t="s">
        <v>8</v>
      </c>
      <c r="Y9" s="160" t="s">
        <v>8</v>
      </c>
      <c r="Z9" s="160" t="s">
        <v>9</v>
      </c>
      <c r="AA9" s="160" t="s">
        <v>9</v>
      </c>
      <c r="AB9" s="160" t="s">
        <v>8</v>
      </c>
      <c r="AC9" s="160" t="s">
        <v>8</v>
      </c>
      <c r="AD9" s="160" t="s">
        <v>8</v>
      </c>
      <c r="AE9" s="160" t="s">
        <v>8</v>
      </c>
      <c r="AF9" s="160" t="s">
        <v>8</v>
      </c>
      <c r="AG9" s="162" t="s">
        <v>9</v>
      </c>
    </row>
    <row r="10" spans="1:33" ht="24" customHeight="1">
      <c r="A10" s="25" t="s">
        <v>34</v>
      </c>
      <c r="B10" s="104" t="str">
        <f>V4</f>
        <v>■■　■■</v>
      </c>
      <c r="C10" s="157" t="s">
        <v>8</v>
      </c>
      <c r="D10" s="157" t="s">
        <v>8</v>
      </c>
      <c r="E10" s="159" t="s">
        <v>9</v>
      </c>
      <c r="F10" s="159" t="s">
        <v>9</v>
      </c>
      <c r="G10" s="159" t="s">
        <v>8</v>
      </c>
      <c r="H10" s="159" t="s">
        <v>8</v>
      </c>
      <c r="I10" s="160" t="s">
        <v>8</v>
      </c>
      <c r="J10" s="160" t="s">
        <v>8</v>
      </c>
      <c r="K10" s="160" t="s">
        <v>8</v>
      </c>
      <c r="L10" s="160" t="s">
        <v>9</v>
      </c>
      <c r="M10" s="160" t="s">
        <v>9</v>
      </c>
      <c r="N10" s="160" t="s">
        <v>8</v>
      </c>
      <c r="O10" s="160" t="s">
        <v>8</v>
      </c>
      <c r="P10" s="160" t="s">
        <v>8</v>
      </c>
      <c r="Q10" s="160" t="s">
        <v>8</v>
      </c>
      <c r="R10" s="160" t="s">
        <v>8</v>
      </c>
      <c r="S10" s="160" t="s">
        <v>9</v>
      </c>
      <c r="T10" s="160" t="s">
        <v>9</v>
      </c>
      <c r="U10" s="160" t="s">
        <v>8</v>
      </c>
      <c r="V10" s="160" t="s">
        <v>8</v>
      </c>
      <c r="W10" s="160" t="s">
        <v>8</v>
      </c>
      <c r="X10" s="160" t="s">
        <v>8</v>
      </c>
      <c r="Y10" s="160" t="s">
        <v>8</v>
      </c>
      <c r="Z10" s="160" t="s">
        <v>9</v>
      </c>
      <c r="AA10" s="160" t="s">
        <v>9</v>
      </c>
      <c r="AB10" s="160" t="s">
        <v>8</v>
      </c>
      <c r="AC10" s="160" t="s">
        <v>8</v>
      </c>
      <c r="AD10" s="160" t="s">
        <v>8</v>
      </c>
      <c r="AE10" s="160" t="s">
        <v>8</v>
      </c>
      <c r="AF10" s="160" t="s">
        <v>8</v>
      </c>
      <c r="AG10" s="162" t="s">
        <v>9</v>
      </c>
    </row>
    <row r="11" spans="1:33" ht="24" customHeight="1">
      <c r="A11" s="23">
        <v>1</v>
      </c>
      <c r="B11" s="104"/>
      <c r="C11" s="155"/>
      <c r="D11" s="155"/>
      <c r="E11" s="158"/>
      <c r="F11" s="158"/>
      <c r="G11" s="158"/>
      <c r="H11" s="158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3"/>
    </row>
    <row r="12" spans="1:33" ht="24" customHeight="1">
      <c r="A12" s="23">
        <v>2</v>
      </c>
      <c r="B12" s="104"/>
      <c r="C12" s="155"/>
      <c r="D12" s="155"/>
      <c r="E12" s="158"/>
      <c r="F12" s="158"/>
      <c r="G12" s="158"/>
      <c r="H12" s="158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3"/>
    </row>
    <row r="13" spans="1:33" ht="24" customHeight="1">
      <c r="A13" s="23">
        <v>3</v>
      </c>
      <c r="B13" s="104"/>
      <c r="C13" s="155"/>
      <c r="D13" s="155"/>
      <c r="E13" s="158"/>
      <c r="F13" s="158"/>
      <c r="G13" s="158"/>
      <c r="H13" s="158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3"/>
    </row>
    <row r="14" spans="1:33" ht="24" customHeight="1">
      <c r="A14" s="23">
        <v>4</v>
      </c>
      <c r="B14" s="104"/>
      <c r="C14" s="155"/>
      <c r="D14" s="155"/>
      <c r="E14" s="158"/>
      <c r="F14" s="158"/>
      <c r="G14" s="158"/>
      <c r="H14" s="158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3"/>
    </row>
    <row r="15" spans="1:33" ht="24" customHeight="1">
      <c r="A15" s="23">
        <v>5</v>
      </c>
      <c r="B15" s="104"/>
      <c r="C15" s="155"/>
      <c r="D15" s="155"/>
      <c r="E15" s="158"/>
      <c r="F15" s="158"/>
      <c r="G15" s="158"/>
      <c r="H15" s="158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3"/>
    </row>
    <row r="16" spans="1:33" ht="24" customHeight="1">
      <c r="A16" s="23">
        <v>6</v>
      </c>
      <c r="B16" s="104"/>
      <c r="C16" s="155"/>
      <c r="D16" s="155"/>
      <c r="E16" s="158"/>
      <c r="F16" s="158"/>
      <c r="G16" s="158"/>
      <c r="H16" s="158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3"/>
    </row>
    <row r="17" spans="1:33" ht="24" customHeight="1">
      <c r="A17" s="23">
        <v>7</v>
      </c>
      <c r="B17" s="104"/>
      <c r="C17" s="155"/>
      <c r="D17" s="155"/>
      <c r="E17" s="158"/>
      <c r="F17" s="158"/>
      <c r="G17" s="158"/>
      <c r="H17" s="158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3"/>
    </row>
    <row r="18" spans="1:33" ht="24" customHeight="1">
      <c r="A18" s="23">
        <v>8</v>
      </c>
      <c r="B18" s="104"/>
      <c r="C18" s="155"/>
      <c r="D18" s="155"/>
      <c r="E18" s="158"/>
      <c r="F18" s="158"/>
      <c r="G18" s="158"/>
      <c r="H18" s="158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3"/>
    </row>
    <row r="19" spans="1:33" ht="24" customHeight="1">
      <c r="A19" s="23">
        <v>9</v>
      </c>
      <c r="B19" s="104"/>
      <c r="C19" s="155"/>
      <c r="D19" s="155"/>
      <c r="E19" s="158"/>
      <c r="F19" s="158"/>
      <c r="G19" s="158"/>
      <c r="H19" s="158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3"/>
    </row>
    <row r="20" spans="1:33" ht="24" customHeight="1">
      <c r="A20" s="23">
        <v>10</v>
      </c>
      <c r="B20" s="104"/>
      <c r="C20" s="155"/>
      <c r="D20" s="155"/>
      <c r="E20" s="158"/>
      <c r="F20" s="158"/>
      <c r="G20" s="158"/>
      <c r="H20" s="158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3"/>
    </row>
    <row r="21" spans="1:33" ht="24" customHeight="1">
      <c r="A21" s="23">
        <v>11</v>
      </c>
      <c r="B21" s="104"/>
      <c r="C21" s="155"/>
      <c r="D21" s="155"/>
      <c r="E21" s="158"/>
      <c r="F21" s="158"/>
      <c r="G21" s="158"/>
      <c r="H21" s="158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3"/>
    </row>
    <row r="22" spans="1:33" ht="24" customHeight="1">
      <c r="A22" s="23">
        <v>12</v>
      </c>
      <c r="B22" s="104"/>
      <c r="C22" s="155"/>
      <c r="D22" s="155"/>
      <c r="E22" s="158"/>
      <c r="F22" s="158"/>
      <c r="G22" s="158"/>
      <c r="H22" s="158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3"/>
    </row>
    <row r="23" spans="1:33" ht="24" customHeight="1">
      <c r="A23" s="23">
        <v>13</v>
      </c>
      <c r="B23" s="104"/>
      <c r="C23" s="155"/>
      <c r="D23" s="155"/>
      <c r="E23" s="158"/>
      <c r="F23" s="158"/>
      <c r="G23" s="158"/>
      <c r="H23" s="158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3"/>
    </row>
    <row r="24" spans="1:33" ht="24" customHeight="1">
      <c r="A24" s="23">
        <v>14</v>
      </c>
      <c r="B24" s="104"/>
      <c r="C24" s="155"/>
      <c r="D24" s="155"/>
      <c r="E24" s="158"/>
      <c r="F24" s="158"/>
      <c r="G24" s="158"/>
      <c r="H24" s="158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3"/>
    </row>
    <row r="25" spans="1:33" ht="24" customHeight="1">
      <c r="A25" s="23">
        <v>15</v>
      </c>
      <c r="B25" s="104"/>
      <c r="C25" s="155"/>
      <c r="D25" s="155"/>
      <c r="E25" s="158"/>
      <c r="F25" s="158"/>
      <c r="G25" s="158"/>
      <c r="H25" s="158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3"/>
    </row>
    <row r="26" spans="1:33" ht="24" customHeight="1" thickBot="1">
      <c r="A26" s="43">
        <v>16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</row>
    <row r="27" spans="1:33" ht="24" customHeight="1" thickTop="1">
      <c r="A27" s="234" t="s">
        <v>82</v>
      </c>
      <c r="B27" s="234"/>
      <c r="C27" s="75"/>
      <c r="D27" s="75"/>
      <c r="E27" s="75" t="s">
        <v>83</v>
      </c>
      <c r="F27" s="75" t="s">
        <v>83</v>
      </c>
      <c r="G27" s="75"/>
      <c r="H27" s="75"/>
      <c r="I27" s="75"/>
      <c r="J27" s="75"/>
      <c r="K27" s="75"/>
      <c r="L27" s="75" t="s">
        <v>83</v>
      </c>
      <c r="M27" s="75" t="s">
        <v>83</v>
      </c>
      <c r="N27" s="75"/>
      <c r="O27" s="75"/>
      <c r="P27" s="75"/>
      <c r="Q27" s="75"/>
      <c r="R27" s="75"/>
      <c r="S27" s="75" t="s">
        <v>83</v>
      </c>
      <c r="T27" s="75" t="s">
        <v>83</v>
      </c>
      <c r="U27" s="75"/>
      <c r="V27" s="75"/>
      <c r="W27" s="75"/>
      <c r="X27" s="75"/>
      <c r="Y27" s="75"/>
      <c r="Z27" s="75" t="s">
        <v>83</v>
      </c>
      <c r="AA27" s="75" t="s">
        <v>83</v>
      </c>
      <c r="AB27" s="75"/>
      <c r="AC27" s="75"/>
      <c r="AD27" s="75"/>
      <c r="AE27" s="75"/>
      <c r="AF27" s="75"/>
      <c r="AG27" s="75" t="s">
        <v>83</v>
      </c>
    </row>
    <row r="28" spans="1:33" ht="24" customHeight="1">
      <c r="A28" s="234" t="s">
        <v>103</v>
      </c>
      <c r="B28" s="234"/>
      <c r="C28" s="235">
        <f>COUNTA(C9:AG9)</f>
        <v>31</v>
      </c>
      <c r="D28" s="236"/>
      <c r="E28" s="236"/>
      <c r="F28" s="236"/>
      <c r="G28" s="237"/>
      <c r="H28" s="238" t="s">
        <v>107</v>
      </c>
      <c r="I28" s="239"/>
      <c r="J28" s="239"/>
      <c r="K28" s="240"/>
      <c r="L28" s="235">
        <f>COUNTA(C33:AG33)</f>
        <v>31</v>
      </c>
      <c r="M28" s="236"/>
      <c r="N28" s="236"/>
      <c r="O28" s="237"/>
      <c r="P28" s="116"/>
      <c r="Q28" s="116"/>
      <c r="R28" s="116"/>
      <c r="S28" s="116"/>
      <c r="T28" s="116"/>
      <c r="U28" s="116"/>
      <c r="V28" s="22" t="s">
        <v>8</v>
      </c>
      <c r="W28" s="21" t="s">
        <v>11</v>
      </c>
      <c r="AB28" s="20"/>
      <c r="AC28" s="21" t="s">
        <v>12</v>
      </c>
      <c r="AF28" s="116"/>
      <c r="AG28" s="116"/>
    </row>
    <row r="29" spans="1:33" ht="24" customHeight="1">
      <c r="A29" s="234" t="s">
        <v>80</v>
      </c>
      <c r="B29" s="234"/>
      <c r="C29" s="235">
        <f>COUNTIF(C27:AG27,"対象外")</f>
        <v>0</v>
      </c>
      <c r="D29" s="236"/>
      <c r="E29" s="236"/>
      <c r="F29" s="236"/>
      <c r="G29" s="237"/>
      <c r="H29" s="238" t="s">
        <v>109</v>
      </c>
      <c r="I29" s="239"/>
      <c r="J29" s="239"/>
      <c r="K29" s="240"/>
      <c r="L29" s="235">
        <f>COUNTIF(C33:AG33,"土")+COUNTIF(C33:AG33,"日")</f>
        <v>9</v>
      </c>
      <c r="M29" s="236"/>
      <c r="N29" s="236"/>
      <c r="O29" s="237"/>
      <c r="P29" s="116"/>
      <c r="Q29" s="116"/>
      <c r="R29" s="116"/>
      <c r="S29" s="116"/>
      <c r="T29" s="116"/>
      <c r="U29" s="116"/>
      <c r="V29" s="22" t="s">
        <v>10</v>
      </c>
      <c r="W29" s="21" t="s">
        <v>13</v>
      </c>
      <c r="AB29" s="76"/>
      <c r="AC29" s="21" t="s">
        <v>15</v>
      </c>
      <c r="AF29" s="116"/>
      <c r="AG29" s="116"/>
    </row>
    <row r="30" spans="1:33" ht="24" customHeight="1">
      <c r="A30" s="234" t="s">
        <v>104</v>
      </c>
      <c r="B30" s="234"/>
      <c r="C30" s="235">
        <f>COUNTIF(C27:AG27,"閉所")</f>
        <v>9</v>
      </c>
      <c r="D30" s="236"/>
      <c r="E30" s="236"/>
      <c r="F30" s="236"/>
      <c r="G30" s="237"/>
      <c r="H30" s="250" t="s">
        <v>108</v>
      </c>
      <c r="I30" s="250"/>
      <c r="J30" s="250"/>
      <c r="K30" s="250"/>
      <c r="L30" s="251">
        <f>COUNTIFS(C33:AG33,"土",C9:AG9,"休",C27:AG27,"閉所")+COUNTIFS(C33:AG33,"日",C9:AG9,"休",C27:AG27,"閉所")</f>
        <v>9</v>
      </c>
      <c r="M30" s="244"/>
      <c r="N30" s="244"/>
      <c r="O30" s="244"/>
      <c r="P30" s="119"/>
      <c r="Q30" s="117"/>
      <c r="R30" s="117"/>
      <c r="S30" s="117"/>
      <c r="T30" s="117"/>
      <c r="U30" s="117"/>
      <c r="V30" s="22" t="s">
        <v>9</v>
      </c>
      <c r="W30" s="21" t="s">
        <v>14</v>
      </c>
      <c r="AB30" s="68"/>
      <c r="AC30" s="69"/>
      <c r="AF30" s="117"/>
      <c r="AG30" s="117"/>
    </row>
    <row r="31" spans="1:33" ht="24" customHeight="1">
      <c r="A31" s="234" t="s">
        <v>105</v>
      </c>
      <c r="B31" s="234"/>
      <c r="C31" s="241">
        <f>C30/(C28-C29)</f>
        <v>0.29032258064516131</v>
      </c>
      <c r="D31" s="242"/>
      <c r="E31" s="242"/>
      <c r="F31" s="242"/>
      <c r="G31" s="243"/>
      <c r="H31" s="250" t="s">
        <v>106</v>
      </c>
      <c r="I31" s="250"/>
      <c r="J31" s="250"/>
      <c r="K31" s="250"/>
      <c r="L31" s="252" t="str">
        <f>IF(L30&lt;=C30,"達成","未達成")</f>
        <v>達成</v>
      </c>
      <c r="M31" s="253"/>
      <c r="N31" s="253"/>
      <c r="O31" s="253"/>
      <c r="P31" s="27"/>
      <c r="Q31" s="27"/>
      <c r="R31" s="27"/>
      <c r="S31" s="27"/>
      <c r="T31" s="27"/>
      <c r="U31" s="27"/>
    </row>
    <row r="32" spans="1:33" ht="24" customHeight="1">
      <c r="A32" s="26"/>
      <c r="B32" s="26"/>
    </row>
    <row r="33" spans="1:33" ht="24" customHeight="1">
      <c r="A33" s="26"/>
      <c r="B33" s="26"/>
      <c r="C33" s="26" t="str">
        <f>IF(ISNUMBER(C7),TEXT(C8,"aaa"))</f>
        <v>木</v>
      </c>
      <c r="D33" s="26" t="str">
        <f t="shared" ref="D33:AG33" si="4">IF(ISNUMBER(D7),TEXT(D8,"aaa"))</f>
        <v>金</v>
      </c>
      <c r="E33" s="26" t="str">
        <f t="shared" si="4"/>
        <v>土</v>
      </c>
      <c r="F33" s="26" t="str">
        <f t="shared" si="4"/>
        <v>日</v>
      </c>
      <c r="G33" s="26" t="str">
        <f t="shared" si="4"/>
        <v>月</v>
      </c>
      <c r="H33" s="26" t="str">
        <f t="shared" si="4"/>
        <v>火</v>
      </c>
      <c r="I33" s="26" t="str">
        <f t="shared" si="4"/>
        <v>水</v>
      </c>
      <c r="J33" s="26" t="str">
        <f t="shared" si="4"/>
        <v>木</v>
      </c>
      <c r="K33" s="26" t="str">
        <f t="shared" si="4"/>
        <v>金</v>
      </c>
      <c r="L33" s="26" t="str">
        <f t="shared" si="4"/>
        <v>土</v>
      </c>
      <c r="M33" s="26" t="str">
        <f t="shared" si="4"/>
        <v>日</v>
      </c>
      <c r="N33" s="26" t="str">
        <f t="shared" si="4"/>
        <v>月</v>
      </c>
      <c r="O33" s="26" t="str">
        <f t="shared" si="4"/>
        <v>火</v>
      </c>
      <c r="P33" s="26" t="str">
        <f t="shared" si="4"/>
        <v>水</v>
      </c>
      <c r="Q33" s="26" t="str">
        <f t="shared" si="4"/>
        <v>木</v>
      </c>
      <c r="R33" s="26" t="str">
        <f t="shared" si="4"/>
        <v>金</v>
      </c>
      <c r="S33" s="26" t="str">
        <f t="shared" si="4"/>
        <v>土</v>
      </c>
      <c r="T33" s="26" t="str">
        <f t="shared" si="4"/>
        <v>日</v>
      </c>
      <c r="U33" s="26" t="str">
        <f t="shared" si="4"/>
        <v>月</v>
      </c>
      <c r="V33" s="26" t="str">
        <f t="shared" si="4"/>
        <v>火</v>
      </c>
      <c r="W33" s="26" t="str">
        <f t="shared" si="4"/>
        <v>水</v>
      </c>
      <c r="X33" s="26" t="str">
        <f t="shared" si="4"/>
        <v>木</v>
      </c>
      <c r="Y33" s="26" t="str">
        <f t="shared" si="4"/>
        <v>金</v>
      </c>
      <c r="Z33" s="26" t="str">
        <f t="shared" si="4"/>
        <v>土</v>
      </c>
      <c r="AA33" s="26" t="str">
        <f t="shared" si="4"/>
        <v>日</v>
      </c>
      <c r="AB33" s="26" t="str">
        <f t="shared" si="4"/>
        <v>月</v>
      </c>
      <c r="AC33" s="26" t="str">
        <f t="shared" si="4"/>
        <v>火</v>
      </c>
      <c r="AD33" s="26" t="str">
        <f t="shared" si="4"/>
        <v>水</v>
      </c>
      <c r="AE33" s="26" t="str">
        <f t="shared" si="4"/>
        <v>木</v>
      </c>
      <c r="AF33" s="26" t="str">
        <f t="shared" si="4"/>
        <v>金</v>
      </c>
      <c r="AG33" s="26" t="str">
        <f t="shared" si="4"/>
        <v>土</v>
      </c>
    </row>
    <row r="34" spans="1:33" ht="24" customHeight="1">
      <c r="A34" s="26"/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24" customHeight="1">
      <c r="A35" s="26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24" customHeight="1">
      <c r="A36" s="26"/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31.5" customHeight="1">
      <c r="A37" s="244" t="s">
        <v>45</v>
      </c>
      <c r="B37" s="244"/>
      <c r="C37" s="244">
        <f>DATEDIF(基本情報入力シート!B6,基本情報入力シート!D9+1,"D")</f>
        <v>121</v>
      </c>
      <c r="D37" s="244"/>
      <c r="E37" s="244"/>
      <c r="G37" s="245" t="s">
        <v>76</v>
      </c>
      <c r="H37" s="70" t="s">
        <v>74</v>
      </c>
      <c r="I37" s="73"/>
      <c r="J37" s="74"/>
      <c r="K37" s="74">
        <v>10</v>
      </c>
      <c r="L37" s="74">
        <v>11</v>
      </c>
      <c r="M37" s="74">
        <v>12</v>
      </c>
      <c r="N37" s="74">
        <v>1</v>
      </c>
      <c r="O37" s="74"/>
      <c r="P37" s="74"/>
      <c r="Q37" s="73"/>
      <c r="R37" s="74"/>
      <c r="S37" s="73"/>
      <c r="T37" s="74"/>
      <c r="U37" s="97" t="s">
        <v>78</v>
      </c>
    </row>
    <row r="38" spans="1:33" ht="31.5" customHeight="1">
      <c r="A38" s="248" t="s">
        <v>80</v>
      </c>
      <c r="B38" s="244"/>
      <c r="C38" s="244">
        <f>SUM(I39:T39)</f>
        <v>6</v>
      </c>
      <c r="D38" s="244"/>
      <c r="E38" s="244"/>
      <c r="G38" s="246"/>
      <c r="H38" s="70" t="s">
        <v>75</v>
      </c>
      <c r="I38" s="71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97" t="s">
        <v>79</v>
      </c>
    </row>
    <row r="39" spans="1:33" ht="31.5" customHeight="1">
      <c r="A39" s="248" t="s">
        <v>73</v>
      </c>
      <c r="B39" s="244"/>
      <c r="C39" s="244">
        <f>SUM(I40:T40)</f>
        <v>32</v>
      </c>
      <c r="D39" s="244"/>
      <c r="E39" s="244"/>
      <c r="G39" s="246"/>
      <c r="H39" s="70" t="s">
        <v>81</v>
      </c>
      <c r="I39" s="67"/>
      <c r="J39" s="131"/>
      <c r="K39" s="67"/>
      <c r="L39" s="131"/>
      <c r="M39" s="67">
        <v>3</v>
      </c>
      <c r="N39" s="131">
        <v>3</v>
      </c>
      <c r="O39" s="67"/>
      <c r="P39" s="131"/>
      <c r="Q39" s="67"/>
      <c r="R39" s="131"/>
      <c r="S39" s="67"/>
      <c r="T39" s="131"/>
      <c r="U39" s="97"/>
    </row>
    <row r="40" spans="1:33" ht="31.5" customHeight="1">
      <c r="A40" s="244" t="s">
        <v>46</v>
      </c>
      <c r="B40" s="244"/>
      <c r="C40" s="249">
        <f>IF(C37=0,"-",C39/(C37-C38))</f>
        <v>0.27826086956521739</v>
      </c>
      <c r="D40" s="249"/>
      <c r="E40" s="249"/>
      <c r="G40" s="247"/>
      <c r="H40" s="70" t="s">
        <v>77</v>
      </c>
      <c r="I40" s="132"/>
      <c r="J40" s="77"/>
      <c r="K40" s="77">
        <v>9</v>
      </c>
      <c r="L40" s="77">
        <v>9</v>
      </c>
      <c r="M40" s="77">
        <v>8</v>
      </c>
      <c r="N40" s="78">
        <v>6</v>
      </c>
      <c r="O40" s="78"/>
      <c r="P40" s="78"/>
      <c r="Q40" s="78"/>
      <c r="R40" s="78"/>
      <c r="S40" s="78"/>
      <c r="T40" s="78"/>
    </row>
    <row r="41" spans="1:33" ht="31.5" customHeight="1">
      <c r="H41" s="81"/>
      <c r="I41" s="82"/>
      <c r="J41" s="82"/>
      <c r="K41" s="83"/>
      <c r="L41" s="83"/>
      <c r="M41" s="83"/>
      <c r="N41" s="84"/>
      <c r="O41" s="84"/>
      <c r="P41" s="84"/>
      <c r="Q41" s="84"/>
      <c r="R41" s="84"/>
      <c r="S41" s="84"/>
      <c r="T41" s="84"/>
    </row>
    <row r="42" spans="1:33" ht="31.5" customHeight="1"/>
    <row r="43" spans="1:33" ht="31.5" customHeight="1"/>
    <row r="44" spans="1:33" ht="31.5" customHeight="1"/>
  </sheetData>
  <mergeCells count="36">
    <mergeCell ref="H30:K30"/>
    <mergeCell ref="L30:O30"/>
    <mergeCell ref="H29:K29"/>
    <mergeCell ref="L29:O29"/>
    <mergeCell ref="H31:K31"/>
    <mergeCell ref="L31:O31"/>
    <mergeCell ref="A37:B37"/>
    <mergeCell ref="C37:E37"/>
    <mergeCell ref="G37:G40"/>
    <mergeCell ref="A38:B38"/>
    <mergeCell ref="C38:E38"/>
    <mergeCell ref="A39:B39"/>
    <mergeCell ref="C39:E39"/>
    <mergeCell ref="A40:B40"/>
    <mergeCell ref="C40:E40"/>
    <mergeCell ref="A29:B29"/>
    <mergeCell ref="C29:G29"/>
    <mergeCell ref="A30:B30"/>
    <mergeCell ref="C30:G30"/>
    <mergeCell ref="A31:B31"/>
    <mergeCell ref="C31:G31"/>
    <mergeCell ref="P5:U5"/>
    <mergeCell ref="V5:AG5"/>
    <mergeCell ref="A7:A8"/>
    <mergeCell ref="A27:B27"/>
    <mergeCell ref="A28:B28"/>
    <mergeCell ref="C28:G28"/>
    <mergeCell ref="H28:K28"/>
    <mergeCell ref="L28:O28"/>
    <mergeCell ref="P2:U2"/>
    <mergeCell ref="V2:AG2"/>
    <mergeCell ref="P3:U3"/>
    <mergeCell ref="V3:AG3"/>
    <mergeCell ref="B4:J4"/>
    <mergeCell ref="P4:U4"/>
    <mergeCell ref="V4:AG4"/>
  </mergeCells>
  <phoneticPr fontId="1"/>
  <conditionalFormatting sqref="I38:T39">
    <cfRule type="containsText" dxfId="230" priority="249" operator="containsText" text="実績">
      <formula>NOT(ISERROR(SEARCH("実績",I38)))</formula>
    </cfRule>
    <cfRule type="containsText" dxfId="229" priority="250" operator="containsText" text="予定">
      <formula>NOT(ISERROR(SEARCH("予定",I38)))</formula>
    </cfRule>
  </conditionalFormatting>
  <conditionalFormatting sqref="C7:AG8">
    <cfRule type="expression" dxfId="228" priority="37">
      <formula>WEEKDAY(C$8,1)=1</formula>
    </cfRule>
    <cfRule type="expression" dxfId="227" priority="38">
      <formula>WEEKDAY(C$8,1)=7</formula>
    </cfRule>
  </conditionalFormatting>
  <conditionalFormatting sqref="C27:K27 N27:R27 U27:Y27 AB27:AG27">
    <cfRule type="containsText" dxfId="226" priority="34" operator="containsText" text="対象外">
      <formula>NOT(ISERROR(SEARCH("対象外",C27)))</formula>
    </cfRule>
    <cfRule type="containsText" dxfId="225" priority="35" operator="containsText" text="対象外">
      <formula>NOT(ISERROR(SEARCH("対象外",C27)))</formula>
    </cfRule>
    <cfRule type="containsText" dxfId="224" priority="36" operator="containsText" text="閉">
      <formula>NOT(ISERROR(SEARCH("閉",C27)))</formula>
    </cfRule>
  </conditionalFormatting>
  <conditionalFormatting sqref="C11:K26 N11:R26 U11:Y26 AB11:AG26">
    <cfRule type="expression" dxfId="223" priority="32">
      <formula>WEEKDAY(C$8,1)=1</formula>
    </cfRule>
    <cfRule type="expression" dxfId="222" priority="33">
      <formula>WEEKDAY(C$8,1)=7</formula>
    </cfRule>
  </conditionalFormatting>
  <conditionalFormatting sqref="C9:K9 N9:R9 U9:Y9 AB9:AG9">
    <cfRule type="expression" dxfId="221" priority="30">
      <formula>WEEKDAY(C$8,1)=1</formula>
    </cfRule>
    <cfRule type="expression" dxfId="220" priority="31">
      <formula>WEEKDAY(C$8,1)=7</formula>
    </cfRule>
  </conditionalFormatting>
  <conditionalFormatting sqref="C10:K10 N10:R10 U10:Y10 AB10:AG10">
    <cfRule type="expression" dxfId="219" priority="28">
      <formula>WEEKDAY(C$8,1)=1</formula>
    </cfRule>
    <cfRule type="expression" dxfId="218" priority="29">
      <formula>WEEKDAY(C$8,1)=7</formula>
    </cfRule>
  </conditionalFormatting>
  <conditionalFormatting sqref="L27:M27">
    <cfRule type="containsText" dxfId="217" priority="25" operator="containsText" text="対象外">
      <formula>NOT(ISERROR(SEARCH("対象外",L27)))</formula>
    </cfRule>
    <cfRule type="containsText" dxfId="216" priority="26" operator="containsText" text="対象外">
      <formula>NOT(ISERROR(SEARCH("対象外",L27)))</formula>
    </cfRule>
    <cfRule type="containsText" dxfId="215" priority="27" operator="containsText" text="閉">
      <formula>NOT(ISERROR(SEARCH("閉",L27)))</formula>
    </cfRule>
  </conditionalFormatting>
  <conditionalFormatting sqref="L11:M26">
    <cfRule type="expression" dxfId="214" priority="23">
      <formula>WEEKDAY(L$8,1)=1</formula>
    </cfRule>
    <cfRule type="expression" dxfId="213" priority="24">
      <formula>WEEKDAY(L$8,1)=7</formula>
    </cfRule>
  </conditionalFormatting>
  <conditionalFormatting sqref="L9:M9">
    <cfRule type="expression" dxfId="212" priority="21">
      <formula>WEEKDAY(L$8,1)=1</formula>
    </cfRule>
    <cfRule type="expression" dxfId="211" priority="22">
      <formula>WEEKDAY(L$8,1)=7</formula>
    </cfRule>
  </conditionalFormatting>
  <conditionalFormatting sqref="L10:M10">
    <cfRule type="expression" dxfId="210" priority="19">
      <formula>WEEKDAY(L$8,1)=1</formula>
    </cfRule>
    <cfRule type="expression" dxfId="209" priority="20">
      <formula>WEEKDAY(L$8,1)=7</formula>
    </cfRule>
  </conditionalFormatting>
  <conditionalFormatting sqref="S27:T27">
    <cfRule type="containsText" dxfId="208" priority="16" operator="containsText" text="対象外">
      <formula>NOT(ISERROR(SEARCH("対象外",S27)))</formula>
    </cfRule>
    <cfRule type="containsText" dxfId="207" priority="17" operator="containsText" text="対象外">
      <formula>NOT(ISERROR(SEARCH("対象外",S27)))</formula>
    </cfRule>
    <cfRule type="containsText" dxfId="206" priority="18" operator="containsText" text="閉">
      <formula>NOT(ISERROR(SEARCH("閉",S27)))</formula>
    </cfRule>
  </conditionalFormatting>
  <conditionalFormatting sqref="S11:T26">
    <cfRule type="expression" dxfId="205" priority="14">
      <formula>WEEKDAY(S$8,1)=1</formula>
    </cfRule>
    <cfRule type="expression" dxfId="204" priority="15">
      <formula>WEEKDAY(S$8,1)=7</formula>
    </cfRule>
  </conditionalFormatting>
  <conditionalFormatting sqref="S9:T9">
    <cfRule type="expression" dxfId="203" priority="12">
      <formula>WEEKDAY(S$8,1)=1</formula>
    </cfRule>
    <cfRule type="expression" dxfId="202" priority="13">
      <formula>WEEKDAY(S$8,1)=7</formula>
    </cfRule>
  </conditionalFormatting>
  <conditionalFormatting sqref="S10:T10">
    <cfRule type="expression" dxfId="201" priority="10">
      <formula>WEEKDAY(S$8,1)=1</formula>
    </cfRule>
    <cfRule type="expression" dxfId="200" priority="11">
      <formula>WEEKDAY(S$8,1)=7</formula>
    </cfRule>
  </conditionalFormatting>
  <conditionalFormatting sqref="Z27:AA27">
    <cfRule type="containsText" dxfId="199" priority="7" operator="containsText" text="対象外">
      <formula>NOT(ISERROR(SEARCH("対象外",Z27)))</formula>
    </cfRule>
    <cfRule type="containsText" dxfId="198" priority="8" operator="containsText" text="対象外">
      <formula>NOT(ISERROR(SEARCH("対象外",Z27)))</formula>
    </cfRule>
    <cfRule type="containsText" dxfId="197" priority="9" operator="containsText" text="閉">
      <formula>NOT(ISERROR(SEARCH("閉",Z27)))</formula>
    </cfRule>
  </conditionalFormatting>
  <conditionalFormatting sqref="Z11:AA26">
    <cfRule type="expression" dxfId="196" priority="5">
      <formula>WEEKDAY(Z$8,1)=1</formula>
    </cfRule>
    <cfRule type="expression" dxfId="195" priority="6">
      <formula>WEEKDAY(Z$8,1)=7</formula>
    </cfRule>
  </conditionalFormatting>
  <conditionalFormatting sqref="Z9:AA9">
    <cfRule type="expression" dxfId="194" priority="3">
      <formula>WEEKDAY(Z$8,1)=1</formula>
    </cfRule>
    <cfRule type="expression" dxfId="193" priority="4">
      <formula>WEEKDAY(Z$8,1)=7</formula>
    </cfRule>
  </conditionalFormatting>
  <conditionalFormatting sqref="Z10:AA10">
    <cfRule type="expression" dxfId="192" priority="1">
      <formula>WEEKDAY(Z$8,1)=1</formula>
    </cfRule>
    <cfRule type="expression" dxfId="191" priority="2">
      <formula>WEEKDAY(Z$8,1)=7</formula>
    </cfRule>
  </conditionalFormatting>
  <dataValidations count="3">
    <dataValidation type="list" allowBlank="1" showInputMessage="1" showErrorMessage="1" sqref="I38:T38" xr:uid="{5650CEA0-55FA-47B1-87A3-4A159EB8C65D}">
      <formula1>$U$37:$U$39</formula1>
    </dataValidation>
    <dataValidation type="list" allowBlank="1" showInputMessage="1" showErrorMessage="1" sqref="C27:AG27" xr:uid="{78A4B099-3794-4DEA-8073-E8A5501EDC86}">
      <formula1>$E$2:$E$6</formula1>
    </dataValidation>
    <dataValidation type="list" allowBlank="1" showInputMessage="1" showErrorMessage="1" sqref="C9:AG26" xr:uid="{52D3CFFF-AB0C-4534-BB88-F6E715CBDABB}">
      <formula1>$V$28:$V$31</formula1>
    </dataValidation>
  </dataValidations>
  <pageMargins left="0.43" right="0.28000000000000003" top="0.42" bottom="0.39" header="0.26" footer="0.26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0FE3-A11C-490A-9F90-B493F98A89D4}">
  <sheetPr>
    <tabColor rgb="FF00B0F0"/>
    <pageSetUpPr fitToPage="1"/>
  </sheetPr>
  <dimension ref="A1:AG44"/>
  <sheetViews>
    <sheetView view="pageBreakPreview" zoomScale="55" zoomScaleNormal="100" zoomScaleSheetLayoutView="55" workbookViewId="0">
      <selection activeCell="AD35" sqref="AD35"/>
    </sheetView>
  </sheetViews>
  <sheetFormatPr defaultColWidth="13.625" defaultRowHeight="24" customHeight="1"/>
  <cols>
    <col min="1" max="1" width="13.625" style="21"/>
    <col min="2" max="2" width="19.875" style="21" customWidth="1"/>
    <col min="3" max="33" width="5" style="21" customWidth="1"/>
    <col min="34" max="35" width="6.125" style="21" customWidth="1"/>
    <col min="36" max="16384" width="13.625" style="21"/>
  </cols>
  <sheetData>
    <row r="1" spans="1:33" ht="24" customHeight="1">
      <c r="A1" s="30" t="s">
        <v>17</v>
      </c>
      <c r="B1" s="29" t="s">
        <v>18</v>
      </c>
    </row>
    <row r="2" spans="1:33" ht="24" customHeight="1">
      <c r="A2" s="138" t="s">
        <v>32</v>
      </c>
      <c r="B2" s="41">
        <v>2026</v>
      </c>
      <c r="C2" s="37" t="s">
        <v>33</v>
      </c>
      <c r="E2" s="42" t="s">
        <v>83</v>
      </c>
      <c r="P2" s="227" t="s">
        <v>36</v>
      </c>
      <c r="Q2" s="227"/>
      <c r="R2" s="227"/>
      <c r="S2" s="227"/>
      <c r="T2" s="227"/>
      <c r="U2" s="227"/>
      <c r="V2" s="228" t="str">
        <f>+基本情報入力シート!B11</f>
        <v>株式会社◇◇◇◇◇◇◇◇◇◇◇◇</v>
      </c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24" customHeight="1">
      <c r="A3" s="138" t="s">
        <v>29</v>
      </c>
      <c r="B3" s="41">
        <v>11</v>
      </c>
      <c r="C3" s="37" t="s">
        <v>31</v>
      </c>
      <c r="E3" s="97" t="s">
        <v>81</v>
      </c>
      <c r="P3" s="229" t="s">
        <v>6</v>
      </c>
      <c r="Q3" s="229"/>
      <c r="R3" s="229"/>
      <c r="S3" s="229"/>
      <c r="T3" s="229"/>
      <c r="U3" s="229"/>
      <c r="V3" s="230" t="str">
        <f>+基本情報入力シート!B14</f>
        <v>□□　□□</v>
      </c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</row>
    <row r="4" spans="1:33" ht="24" customHeight="1">
      <c r="A4" s="22"/>
      <c r="B4" s="231"/>
      <c r="C4" s="231"/>
      <c r="D4" s="231"/>
      <c r="E4" s="231"/>
      <c r="F4" s="231"/>
      <c r="G4" s="231"/>
      <c r="H4" s="231"/>
      <c r="I4" s="231"/>
      <c r="J4" s="231"/>
      <c r="P4" s="229" t="s">
        <v>7</v>
      </c>
      <c r="Q4" s="229"/>
      <c r="R4" s="229"/>
      <c r="S4" s="229"/>
      <c r="T4" s="229"/>
      <c r="U4" s="229"/>
      <c r="V4" s="230" t="str">
        <f>+基本情報入力シート!B15</f>
        <v>■■　■■</v>
      </c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</row>
    <row r="5" spans="1:33" ht="24" customHeight="1">
      <c r="A5" s="26" t="s">
        <v>26</v>
      </c>
      <c r="B5" s="136" t="str">
        <f>""&amp;基本情報入力シート!B5&amp;""&amp;基本情報入力シート!B4</f>
        <v>△△△△△△【　　　　ー　　　】○○○○○○○○○○○○○工事</v>
      </c>
      <c r="C5" s="97"/>
      <c r="D5" s="97"/>
      <c r="E5" s="97"/>
      <c r="F5" s="97"/>
      <c r="G5" s="97"/>
      <c r="H5" s="97"/>
      <c r="I5" s="97"/>
      <c r="J5" s="97"/>
      <c r="P5" s="229" t="s">
        <v>35</v>
      </c>
      <c r="Q5" s="229"/>
      <c r="R5" s="229"/>
      <c r="S5" s="229"/>
      <c r="T5" s="229"/>
      <c r="U5" s="229"/>
      <c r="V5" s="230" t="str">
        <f>TEXT(基本情報入力シート!B6,"[$-ja-JP]ggge年m月d日")&amp;"　から　"&amp;TEXT(基本情報入力シート!D9,"[$-ja-JP]ggge年m月d日")&amp;"　まで"</f>
        <v>令和8年10月1日　から　令和9年1月29日　まで</v>
      </c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</row>
    <row r="6" spans="1:33" ht="24" customHeight="1">
      <c r="A6" s="36"/>
      <c r="B6" s="36"/>
      <c r="P6" s="134"/>
      <c r="Q6" s="134"/>
      <c r="R6" s="134"/>
      <c r="S6" s="134"/>
      <c r="T6" s="134"/>
      <c r="U6" s="134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</row>
    <row r="7" spans="1:33" ht="24" customHeight="1">
      <c r="A7" s="232" t="s">
        <v>44</v>
      </c>
      <c r="B7" s="24" t="s">
        <v>27</v>
      </c>
      <c r="C7" s="138">
        <v>1</v>
      </c>
      <c r="D7" s="138">
        <v>2</v>
      </c>
      <c r="E7" s="138">
        <v>3</v>
      </c>
      <c r="F7" s="138">
        <v>4</v>
      </c>
      <c r="G7" s="138">
        <v>5</v>
      </c>
      <c r="H7" s="138">
        <v>6</v>
      </c>
      <c r="I7" s="138">
        <v>7</v>
      </c>
      <c r="J7" s="138">
        <v>8</v>
      </c>
      <c r="K7" s="138">
        <v>9</v>
      </c>
      <c r="L7" s="138">
        <v>10</v>
      </c>
      <c r="M7" s="138">
        <v>11</v>
      </c>
      <c r="N7" s="138">
        <v>12</v>
      </c>
      <c r="O7" s="138">
        <v>13</v>
      </c>
      <c r="P7" s="138">
        <v>14</v>
      </c>
      <c r="Q7" s="138">
        <v>15</v>
      </c>
      <c r="R7" s="138">
        <v>16</v>
      </c>
      <c r="S7" s="138">
        <v>17</v>
      </c>
      <c r="T7" s="138">
        <v>18</v>
      </c>
      <c r="U7" s="138">
        <v>19</v>
      </c>
      <c r="V7" s="138">
        <v>20</v>
      </c>
      <c r="W7" s="138">
        <v>21</v>
      </c>
      <c r="X7" s="138">
        <v>22</v>
      </c>
      <c r="Y7" s="138">
        <v>23</v>
      </c>
      <c r="Z7" s="138">
        <v>24</v>
      </c>
      <c r="AA7" s="138">
        <v>25</v>
      </c>
      <c r="AB7" s="138">
        <v>26</v>
      </c>
      <c r="AC7" s="138">
        <v>27</v>
      </c>
      <c r="AD7" s="140">
        <v>28</v>
      </c>
      <c r="AE7" s="151">
        <v>29</v>
      </c>
      <c r="AF7" s="151">
        <v>30</v>
      </c>
      <c r="AG7" s="151">
        <v>31</v>
      </c>
    </row>
    <row r="8" spans="1:33" ht="24" customHeight="1" thickBot="1">
      <c r="A8" s="233"/>
      <c r="B8" s="46" t="s">
        <v>28</v>
      </c>
      <c r="C8" s="47">
        <f t="shared" ref="C8:AC8" si="0">DATE($B$2,$B$3,C7)</f>
        <v>46327</v>
      </c>
      <c r="D8" s="47">
        <f t="shared" si="0"/>
        <v>46328</v>
      </c>
      <c r="E8" s="47">
        <f t="shared" si="0"/>
        <v>46329</v>
      </c>
      <c r="F8" s="47">
        <f t="shared" si="0"/>
        <v>46330</v>
      </c>
      <c r="G8" s="47">
        <f t="shared" si="0"/>
        <v>46331</v>
      </c>
      <c r="H8" s="47">
        <f t="shared" si="0"/>
        <v>46332</v>
      </c>
      <c r="I8" s="47">
        <f t="shared" si="0"/>
        <v>46333</v>
      </c>
      <c r="J8" s="47">
        <f t="shared" si="0"/>
        <v>46334</v>
      </c>
      <c r="K8" s="47">
        <f t="shared" si="0"/>
        <v>46335</v>
      </c>
      <c r="L8" s="47">
        <f t="shared" si="0"/>
        <v>46336</v>
      </c>
      <c r="M8" s="47">
        <f t="shared" si="0"/>
        <v>46337</v>
      </c>
      <c r="N8" s="47">
        <f t="shared" si="0"/>
        <v>46338</v>
      </c>
      <c r="O8" s="47">
        <f t="shared" si="0"/>
        <v>46339</v>
      </c>
      <c r="P8" s="47">
        <f t="shared" si="0"/>
        <v>46340</v>
      </c>
      <c r="Q8" s="47">
        <f t="shared" si="0"/>
        <v>46341</v>
      </c>
      <c r="R8" s="47">
        <f t="shared" si="0"/>
        <v>46342</v>
      </c>
      <c r="S8" s="47">
        <f t="shared" si="0"/>
        <v>46343</v>
      </c>
      <c r="T8" s="47">
        <f t="shared" si="0"/>
        <v>46344</v>
      </c>
      <c r="U8" s="47">
        <f t="shared" si="0"/>
        <v>46345</v>
      </c>
      <c r="V8" s="47">
        <f t="shared" si="0"/>
        <v>46346</v>
      </c>
      <c r="W8" s="47">
        <f t="shared" si="0"/>
        <v>46347</v>
      </c>
      <c r="X8" s="47">
        <f t="shared" si="0"/>
        <v>46348</v>
      </c>
      <c r="Y8" s="47">
        <f t="shared" si="0"/>
        <v>46349</v>
      </c>
      <c r="Z8" s="47">
        <f t="shared" si="0"/>
        <v>46350</v>
      </c>
      <c r="AA8" s="47">
        <f t="shared" si="0"/>
        <v>46351</v>
      </c>
      <c r="AB8" s="47">
        <f t="shared" si="0"/>
        <v>46352</v>
      </c>
      <c r="AC8" s="47">
        <f t="shared" si="0"/>
        <v>46353</v>
      </c>
      <c r="AD8" s="47">
        <f t="shared" ref="AD8:AG8" si="1">DATE($B$2,$B$3,AD7)</f>
        <v>46354</v>
      </c>
      <c r="AE8" s="47">
        <f t="shared" si="1"/>
        <v>46355</v>
      </c>
      <c r="AF8" s="47">
        <f t="shared" si="1"/>
        <v>46356</v>
      </c>
      <c r="AG8" s="47">
        <f t="shared" si="1"/>
        <v>46357</v>
      </c>
    </row>
    <row r="9" spans="1:33" ht="24" customHeight="1" thickTop="1">
      <c r="A9" s="45" t="s">
        <v>30</v>
      </c>
      <c r="B9" s="137" t="str">
        <f>V3</f>
        <v>□□　□□</v>
      </c>
      <c r="C9" s="137" t="s">
        <v>9</v>
      </c>
      <c r="D9" s="137" t="s">
        <v>8</v>
      </c>
      <c r="E9" s="137" t="s">
        <v>8</v>
      </c>
      <c r="F9" s="162" t="s">
        <v>8</v>
      </c>
      <c r="G9" s="162" t="s">
        <v>8</v>
      </c>
      <c r="H9" s="137" t="s">
        <v>8</v>
      </c>
      <c r="I9" s="150" t="s">
        <v>9</v>
      </c>
      <c r="J9" s="162" t="s">
        <v>9</v>
      </c>
      <c r="K9" s="150" t="s">
        <v>8</v>
      </c>
      <c r="L9" s="150" t="s">
        <v>8</v>
      </c>
      <c r="M9" s="162" t="s">
        <v>8</v>
      </c>
      <c r="N9" s="162" t="s">
        <v>8</v>
      </c>
      <c r="O9" s="137" t="s">
        <v>8</v>
      </c>
      <c r="P9" s="162" t="s">
        <v>9</v>
      </c>
      <c r="Q9" s="162" t="s">
        <v>9</v>
      </c>
      <c r="R9" s="162" t="s">
        <v>8</v>
      </c>
      <c r="S9" s="162" t="s">
        <v>8</v>
      </c>
      <c r="T9" s="162" t="s">
        <v>8</v>
      </c>
      <c r="U9" s="162" t="s">
        <v>8</v>
      </c>
      <c r="V9" s="162" t="s">
        <v>8</v>
      </c>
      <c r="W9" s="162" t="s">
        <v>9</v>
      </c>
      <c r="X9" s="162" t="s">
        <v>9</v>
      </c>
      <c r="Y9" s="162" t="s">
        <v>8</v>
      </c>
      <c r="Z9" s="162" t="s">
        <v>8</v>
      </c>
      <c r="AA9" s="162" t="s">
        <v>8</v>
      </c>
      <c r="AB9" s="162" t="s">
        <v>8</v>
      </c>
      <c r="AC9" s="162" t="s">
        <v>8</v>
      </c>
      <c r="AD9" s="162" t="s">
        <v>9</v>
      </c>
      <c r="AE9" s="162" t="s">
        <v>9</v>
      </c>
      <c r="AF9" s="162" t="s">
        <v>8</v>
      </c>
      <c r="AG9" s="154" t="s">
        <v>8</v>
      </c>
    </row>
    <row r="10" spans="1:33" ht="24" customHeight="1">
      <c r="A10" s="25" t="s">
        <v>34</v>
      </c>
      <c r="B10" s="138" t="str">
        <f>V4</f>
        <v>■■　■■</v>
      </c>
      <c r="C10" s="137" t="s">
        <v>9</v>
      </c>
      <c r="D10" s="137" t="s">
        <v>8</v>
      </c>
      <c r="E10" s="137" t="s">
        <v>8</v>
      </c>
      <c r="F10" s="162" t="s">
        <v>8</v>
      </c>
      <c r="G10" s="162" t="s">
        <v>8</v>
      </c>
      <c r="H10" s="137" t="s">
        <v>8</v>
      </c>
      <c r="I10" s="150" t="s">
        <v>9</v>
      </c>
      <c r="J10" s="162" t="s">
        <v>9</v>
      </c>
      <c r="K10" s="150" t="s">
        <v>8</v>
      </c>
      <c r="L10" s="150" t="s">
        <v>8</v>
      </c>
      <c r="M10" s="162" t="s">
        <v>8</v>
      </c>
      <c r="N10" s="162" t="s">
        <v>8</v>
      </c>
      <c r="O10" s="137" t="s">
        <v>8</v>
      </c>
      <c r="P10" s="162" t="s">
        <v>9</v>
      </c>
      <c r="Q10" s="162" t="s">
        <v>9</v>
      </c>
      <c r="R10" s="162" t="s">
        <v>8</v>
      </c>
      <c r="S10" s="162" t="s">
        <v>8</v>
      </c>
      <c r="T10" s="162" t="s">
        <v>8</v>
      </c>
      <c r="U10" s="162" t="s">
        <v>8</v>
      </c>
      <c r="V10" s="162" t="s">
        <v>8</v>
      </c>
      <c r="W10" s="162" t="s">
        <v>9</v>
      </c>
      <c r="X10" s="162" t="s">
        <v>9</v>
      </c>
      <c r="Y10" s="162" t="s">
        <v>8</v>
      </c>
      <c r="Z10" s="162" t="s">
        <v>8</v>
      </c>
      <c r="AA10" s="162" t="s">
        <v>8</v>
      </c>
      <c r="AB10" s="162" t="s">
        <v>8</v>
      </c>
      <c r="AC10" s="162" t="s">
        <v>8</v>
      </c>
      <c r="AD10" s="162" t="s">
        <v>9</v>
      </c>
      <c r="AE10" s="162" t="s">
        <v>9</v>
      </c>
      <c r="AF10" s="162" t="s">
        <v>8</v>
      </c>
      <c r="AG10" s="154" t="s">
        <v>8</v>
      </c>
    </row>
    <row r="11" spans="1:33" ht="24" customHeight="1">
      <c r="A11" s="23">
        <v>1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02"/>
      <c r="P11" s="102"/>
      <c r="Q11" s="102"/>
      <c r="R11" s="102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40"/>
      <c r="AE11" s="163"/>
      <c r="AF11" s="102"/>
      <c r="AG11" s="102"/>
    </row>
    <row r="12" spans="1:33" ht="24" customHeight="1">
      <c r="A12" s="23">
        <v>2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02"/>
      <c r="P12" s="102"/>
      <c r="Q12" s="102"/>
      <c r="R12" s="102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40"/>
      <c r="AE12" s="163"/>
      <c r="AF12" s="102"/>
      <c r="AG12" s="102"/>
    </row>
    <row r="13" spans="1:33" ht="24" customHeight="1">
      <c r="A13" s="23">
        <v>3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02"/>
      <c r="P13" s="102"/>
      <c r="Q13" s="102"/>
      <c r="R13" s="102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40"/>
      <c r="AE13" s="163"/>
      <c r="AF13" s="102"/>
      <c r="AG13" s="102"/>
    </row>
    <row r="14" spans="1:33" ht="24" customHeight="1">
      <c r="A14" s="23">
        <v>4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02"/>
      <c r="P14" s="102"/>
      <c r="Q14" s="102"/>
      <c r="R14" s="102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40"/>
      <c r="AE14" s="163"/>
      <c r="AF14" s="102"/>
      <c r="AG14" s="102"/>
    </row>
    <row r="15" spans="1:33" ht="24" customHeight="1">
      <c r="A15" s="23">
        <v>5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02"/>
      <c r="P15" s="102"/>
      <c r="Q15" s="102"/>
      <c r="R15" s="102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40"/>
      <c r="AE15" s="163"/>
      <c r="AF15" s="102"/>
      <c r="AG15" s="102"/>
    </row>
    <row r="16" spans="1:33" ht="24" customHeight="1">
      <c r="A16" s="23">
        <v>6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02"/>
      <c r="P16" s="102"/>
      <c r="Q16" s="102"/>
      <c r="R16" s="102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40"/>
      <c r="AE16" s="163"/>
      <c r="AF16" s="102"/>
      <c r="AG16" s="102"/>
    </row>
    <row r="17" spans="1:33" ht="24" customHeight="1">
      <c r="A17" s="23">
        <v>7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02"/>
      <c r="P17" s="102"/>
      <c r="Q17" s="102"/>
      <c r="R17" s="102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40"/>
      <c r="AE17" s="163"/>
      <c r="AF17" s="102"/>
      <c r="AG17" s="102"/>
    </row>
    <row r="18" spans="1:33" ht="24" customHeight="1">
      <c r="A18" s="23">
        <v>8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02"/>
      <c r="P18" s="102"/>
      <c r="Q18" s="102"/>
      <c r="R18" s="102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40"/>
      <c r="AE18" s="163"/>
      <c r="AF18" s="102"/>
      <c r="AG18" s="102"/>
    </row>
    <row r="19" spans="1:33" ht="24" customHeight="1">
      <c r="A19" s="23">
        <v>9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02"/>
      <c r="P19" s="102"/>
      <c r="Q19" s="102"/>
      <c r="R19" s="102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40"/>
      <c r="AE19" s="163"/>
      <c r="AF19" s="102"/>
      <c r="AG19" s="102"/>
    </row>
    <row r="20" spans="1:33" ht="24" customHeight="1">
      <c r="A20" s="23">
        <v>10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02"/>
      <c r="P20" s="102"/>
      <c r="Q20" s="102"/>
      <c r="R20" s="102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40"/>
      <c r="AE20" s="163"/>
      <c r="AF20" s="102"/>
      <c r="AG20" s="102"/>
    </row>
    <row r="21" spans="1:33" ht="24" customHeight="1">
      <c r="A21" s="23">
        <v>11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02"/>
      <c r="P21" s="102"/>
      <c r="Q21" s="102"/>
      <c r="R21" s="102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40"/>
      <c r="AE21" s="163"/>
      <c r="AF21" s="102"/>
      <c r="AG21" s="102"/>
    </row>
    <row r="22" spans="1:33" ht="24" customHeight="1">
      <c r="A22" s="23">
        <v>12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02"/>
      <c r="P22" s="102"/>
      <c r="Q22" s="102"/>
      <c r="R22" s="102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40"/>
      <c r="AE22" s="163"/>
      <c r="AF22" s="102"/>
      <c r="AG22" s="102"/>
    </row>
    <row r="23" spans="1:33" ht="24" customHeight="1">
      <c r="A23" s="23">
        <v>13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02"/>
      <c r="P23" s="102"/>
      <c r="Q23" s="102"/>
      <c r="R23" s="102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40"/>
      <c r="AE23" s="163"/>
      <c r="AF23" s="102"/>
      <c r="AG23" s="102"/>
    </row>
    <row r="24" spans="1:33" ht="24" customHeight="1">
      <c r="A24" s="23">
        <v>14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02"/>
      <c r="P24" s="102"/>
      <c r="Q24" s="102"/>
      <c r="R24" s="102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40"/>
      <c r="AE24" s="163"/>
      <c r="AF24" s="102"/>
      <c r="AG24" s="102"/>
    </row>
    <row r="25" spans="1:33" ht="24" customHeight="1">
      <c r="A25" s="23">
        <v>15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02"/>
      <c r="P25" s="102"/>
      <c r="Q25" s="102"/>
      <c r="R25" s="102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40"/>
      <c r="AE25" s="163"/>
      <c r="AF25" s="102"/>
      <c r="AG25" s="102"/>
    </row>
    <row r="26" spans="1:33" ht="24" customHeight="1" thickBot="1">
      <c r="A26" s="43">
        <v>16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103"/>
      <c r="P26" s="103"/>
      <c r="Q26" s="103"/>
      <c r="R26" s="103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103"/>
      <c r="AG26" s="103"/>
    </row>
    <row r="27" spans="1:33" ht="24" customHeight="1" thickTop="1">
      <c r="A27" s="234" t="s">
        <v>82</v>
      </c>
      <c r="B27" s="234"/>
      <c r="C27" s="75" t="s">
        <v>83</v>
      </c>
      <c r="D27" s="75"/>
      <c r="E27" s="75"/>
      <c r="F27" s="75"/>
      <c r="G27" s="75"/>
      <c r="H27" s="75"/>
      <c r="I27" s="75" t="s">
        <v>83</v>
      </c>
      <c r="J27" s="75" t="s">
        <v>83</v>
      </c>
      <c r="K27" s="118"/>
      <c r="L27" s="118"/>
      <c r="M27" s="75"/>
      <c r="N27" s="75"/>
      <c r="O27" s="75"/>
      <c r="P27" s="75" t="s">
        <v>83</v>
      </c>
      <c r="Q27" s="75" t="s">
        <v>83</v>
      </c>
      <c r="R27" s="118"/>
      <c r="S27" s="118"/>
      <c r="T27" s="75"/>
      <c r="U27" s="75"/>
      <c r="V27" s="75"/>
      <c r="W27" s="75" t="s">
        <v>83</v>
      </c>
      <c r="X27" s="75" t="s">
        <v>83</v>
      </c>
      <c r="Y27" s="118"/>
      <c r="Z27" s="118"/>
      <c r="AA27" s="75"/>
      <c r="AB27" s="75"/>
      <c r="AC27" s="75"/>
      <c r="AD27" s="75" t="s">
        <v>83</v>
      </c>
      <c r="AE27" s="75" t="s">
        <v>83</v>
      </c>
      <c r="AF27" s="118"/>
      <c r="AG27" s="118"/>
    </row>
    <row r="28" spans="1:33" ht="24" customHeight="1">
      <c r="A28" s="234" t="s">
        <v>103</v>
      </c>
      <c r="B28" s="234"/>
      <c r="C28" s="235">
        <f>COUNTA(C9:AG9)</f>
        <v>31</v>
      </c>
      <c r="D28" s="236"/>
      <c r="E28" s="236"/>
      <c r="F28" s="236"/>
      <c r="G28" s="237"/>
      <c r="H28" s="238" t="s">
        <v>107</v>
      </c>
      <c r="I28" s="239"/>
      <c r="J28" s="239"/>
      <c r="K28" s="240"/>
      <c r="L28" s="235">
        <f>COUNTA(C33:AG33)</f>
        <v>31</v>
      </c>
      <c r="M28" s="236"/>
      <c r="N28" s="236"/>
      <c r="O28" s="237"/>
      <c r="P28" s="116"/>
      <c r="Q28" s="116"/>
      <c r="R28" s="116"/>
      <c r="S28" s="116"/>
      <c r="T28" s="116"/>
      <c r="U28" s="116"/>
      <c r="V28" s="22" t="s">
        <v>8</v>
      </c>
      <c r="W28" s="21" t="s">
        <v>11</v>
      </c>
      <c r="AB28" s="20"/>
      <c r="AC28" s="21" t="s">
        <v>12</v>
      </c>
      <c r="AF28" s="116"/>
      <c r="AG28" s="116"/>
    </row>
    <row r="29" spans="1:33" ht="24" customHeight="1">
      <c r="A29" s="234" t="s">
        <v>80</v>
      </c>
      <c r="B29" s="234"/>
      <c r="C29" s="235">
        <f>COUNTIF(C27:AG27,"対象外")</f>
        <v>0</v>
      </c>
      <c r="D29" s="236"/>
      <c r="E29" s="236"/>
      <c r="F29" s="236"/>
      <c r="G29" s="237"/>
      <c r="H29" s="238" t="s">
        <v>109</v>
      </c>
      <c r="I29" s="239"/>
      <c r="J29" s="239"/>
      <c r="K29" s="240"/>
      <c r="L29" s="235">
        <f>COUNTIF(C33:AG33,"土")+COUNTIF(C33:AG33,"日")</f>
        <v>9</v>
      </c>
      <c r="M29" s="236"/>
      <c r="N29" s="236"/>
      <c r="O29" s="237"/>
      <c r="P29" s="116"/>
      <c r="Q29" s="116"/>
      <c r="R29" s="116"/>
      <c r="S29" s="116"/>
      <c r="T29" s="116"/>
      <c r="U29" s="116"/>
      <c r="V29" s="22" t="s">
        <v>10</v>
      </c>
      <c r="W29" s="21" t="s">
        <v>13</v>
      </c>
      <c r="AB29" s="76"/>
      <c r="AC29" s="21" t="s">
        <v>15</v>
      </c>
      <c r="AF29" s="116"/>
      <c r="AG29" s="116"/>
    </row>
    <row r="30" spans="1:33" ht="24" customHeight="1">
      <c r="A30" s="234" t="s">
        <v>104</v>
      </c>
      <c r="B30" s="234"/>
      <c r="C30" s="235">
        <f>COUNTIF(C27:AG27,"閉所")</f>
        <v>9</v>
      </c>
      <c r="D30" s="236"/>
      <c r="E30" s="236"/>
      <c r="F30" s="236"/>
      <c r="G30" s="237"/>
      <c r="H30" s="250" t="s">
        <v>108</v>
      </c>
      <c r="I30" s="250"/>
      <c r="J30" s="250"/>
      <c r="K30" s="250"/>
      <c r="L30" s="251">
        <f>COUNTIFS(C33:AG33,"土",C9:AG9,"休",C27:AG27,"閉所")+COUNTIFS(C33:AG33,"日",C9:AG9,"休",C27:AG27,"閉所")</f>
        <v>9</v>
      </c>
      <c r="M30" s="244"/>
      <c r="N30" s="244"/>
      <c r="O30" s="244"/>
      <c r="P30" s="119"/>
      <c r="Q30" s="117"/>
      <c r="R30" s="117"/>
      <c r="S30" s="117"/>
      <c r="T30" s="117"/>
      <c r="U30" s="117"/>
      <c r="V30" s="22" t="s">
        <v>9</v>
      </c>
      <c r="W30" s="21" t="s">
        <v>14</v>
      </c>
      <c r="AB30" s="68"/>
      <c r="AC30" s="69"/>
      <c r="AF30" s="117"/>
      <c r="AG30" s="117"/>
    </row>
    <row r="31" spans="1:33" ht="24" customHeight="1">
      <c r="A31" s="234" t="s">
        <v>105</v>
      </c>
      <c r="B31" s="234"/>
      <c r="C31" s="241">
        <f>C30/(C28-C29)</f>
        <v>0.29032258064516131</v>
      </c>
      <c r="D31" s="242"/>
      <c r="E31" s="242"/>
      <c r="F31" s="242"/>
      <c r="G31" s="243"/>
      <c r="H31" s="250" t="s">
        <v>106</v>
      </c>
      <c r="I31" s="250"/>
      <c r="J31" s="250"/>
      <c r="K31" s="250"/>
      <c r="L31" s="252" t="str">
        <f>IF(L30&lt;=C30,"達成","未達成")</f>
        <v>達成</v>
      </c>
      <c r="M31" s="253"/>
      <c r="N31" s="253"/>
      <c r="O31" s="253"/>
      <c r="P31" s="27"/>
      <c r="Q31" s="27"/>
      <c r="R31" s="27"/>
      <c r="S31" s="27"/>
      <c r="T31" s="27"/>
      <c r="U31" s="27"/>
    </row>
    <row r="32" spans="1:33" ht="24" customHeight="1">
      <c r="A32" s="26"/>
      <c r="B32" s="26"/>
    </row>
    <row r="33" spans="1:33" ht="24" customHeight="1">
      <c r="A33" s="26"/>
      <c r="B33" s="26"/>
      <c r="C33" s="26" t="str">
        <f>IF(ISNUMBER(C7),TEXT(C8,"aaa"))</f>
        <v>日</v>
      </c>
      <c r="D33" s="26" t="str">
        <f t="shared" ref="D33:AG33" si="2">IF(ISNUMBER(D7),TEXT(D8,"aaa"))</f>
        <v>月</v>
      </c>
      <c r="E33" s="26" t="str">
        <f t="shared" si="2"/>
        <v>火</v>
      </c>
      <c r="F33" s="26" t="str">
        <f t="shared" si="2"/>
        <v>水</v>
      </c>
      <c r="G33" s="26" t="str">
        <f t="shared" si="2"/>
        <v>木</v>
      </c>
      <c r="H33" s="26" t="str">
        <f t="shared" si="2"/>
        <v>金</v>
      </c>
      <c r="I33" s="26" t="str">
        <f t="shared" si="2"/>
        <v>土</v>
      </c>
      <c r="J33" s="26" t="str">
        <f t="shared" si="2"/>
        <v>日</v>
      </c>
      <c r="K33" s="26" t="str">
        <f t="shared" si="2"/>
        <v>月</v>
      </c>
      <c r="L33" s="26" t="str">
        <f t="shared" si="2"/>
        <v>火</v>
      </c>
      <c r="M33" s="26" t="str">
        <f t="shared" si="2"/>
        <v>水</v>
      </c>
      <c r="N33" s="26" t="str">
        <f t="shared" si="2"/>
        <v>木</v>
      </c>
      <c r="O33" s="26" t="str">
        <f t="shared" si="2"/>
        <v>金</v>
      </c>
      <c r="P33" s="26" t="str">
        <f t="shared" si="2"/>
        <v>土</v>
      </c>
      <c r="Q33" s="26" t="str">
        <f t="shared" si="2"/>
        <v>日</v>
      </c>
      <c r="R33" s="26" t="str">
        <f t="shared" si="2"/>
        <v>月</v>
      </c>
      <c r="S33" s="26" t="str">
        <f t="shared" si="2"/>
        <v>火</v>
      </c>
      <c r="T33" s="26" t="str">
        <f t="shared" si="2"/>
        <v>水</v>
      </c>
      <c r="U33" s="26" t="str">
        <f t="shared" si="2"/>
        <v>木</v>
      </c>
      <c r="V33" s="26" t="str">
        <f t="shared" si="2"/>
        <v>金</v>
      </c>
      <c r="W33" s="26" t="str">
        <f t="shared" si="2"/>
        <v>土</v>
      </c>
      <c r="X33" s="26" t="str">
        <f t="shared" si="2"/>
        <v>日</v>
      </c>
      <c r="Y33" s="26" t="str">
        <f t="shared" si="2"/>
        <v>月</v>
      </c>
      <c r="Z33" s="26" t="str">
        <f t="shared" si="2"/>
        <v>火</v>
      </c>
      <c r="AA33" s="26" t="str">
        <f t="shared" si="2"/>
        <v>水</v>
      </c>
      <c r="AB33" s="26" t="str">
        <f t="shared" si="2"/>
        <v>木</v>
      </c>
      <c r="AC33" s="26" t="str">
        <f t="shared" si="2"/>
        <v>金</v>
      </c>
      <c r="AD33" s="26" t="str">
        <f t="shared" si="2"/>
        <v>土</v>
      </c>
      <c r="AE33" s="26" t="str">
        <f t="shared" si="2"/>
        <v>日</v>
      </c>
      <c r="AF33" s="26" t="str">
        <f t="shared" si="2"/>
        <v>月</v>
      </c>
      <c r="AG33" s="26" t="str">
        <f t="shared" si="2"/>
        <v>火</v>
      </c>
    </row>
    <row r="34" spans="1:33" ht="24" customHeight="1">
      <c r="A34" s="26"/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24" customHeight="1">
      <c r="A35" s="26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24" customHeight="1">
      <c r="A36" s="26"/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31.5" customHeight="1">
      <c r="A37" s="244" t="s">
        <v>45</v>
      </c>
      <c r="B37" s="244"/>
      <c r="C37" s="244">
        <f>DATEDIF(基本情報入力シート!B6,基本情報入力シート!D9+1,"D")</f>
        <v>121</v>
      </c>
      <c r="D37" s="244"/>
      <c r="E37" s="244"/>
      <c r="G37" s="245" t="s">
        <v>76</v>
      </c>
      <c r="H37" s="70" t="s">
        <v>74</v>
      </c>
      <c r="I37" s="73"/>
      <c r="J37" s="74"/>
      <c r="K37" s="74">
        <v>10</v>
      </c>
      <c r="L37" s="74">
        <v>11</v>
      </c>
      <c r="M37" s="74">
        <v>12</v>
      </c>
      <c r="N37" s="74">
        <v>1</v>
      </c>
      <c r="O37" s="74"/>
      <c r="P37" s="74"/>
      <c r="Q37" s="73"/>
      <c r="R37" s="74"/>
      <c r="S37" s="73"/>
      <c r="T37" s="74"/>
      <c r="U37" s="97" t="s">
        <v>78</v>
      </c>
    </row>
    <row r="38" spans="1:33" ht="31.5" customHeight="1">
      <c r="A38" s="248" t="s">
        <v>80</v>
      </c>
      <c r="B38" s="244"/>
      <c r="C38" s="244">
        <f>SUM(I39:T39)</f>
        <v>6</v>
      </c>
      <c r="D38" s="244"/>
      <c r="E38" s="244"/>
      <c r="G38" s="246"/>
      <c r="H38" s="70" t="s">
        <v>75</v>
      </c>
      <c r="I38" s="71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97" t="s">
        <v>79</v>
      </c>
    </row>
    <row r="39" spans="1:33" ht="31.5" customHeight="1">
      <c r="A39" s="248" t="s">
        <v>73</v>
      </c>
      <c r="B39" s="244"/>
      <c r="C39" s="244">
        <f>SUM(I40:T40)</f>
        <v>32</v>
      </c>
      <c r="D39" s="244"/>
      <c r="E39" s="244"/>
      <c r="G39" s="246"/>
      <c r="H39" s="70" t="s">
        <v>81</v>
      </c>
      <c r="I39" s="67"/>
      <c r="J39" s="152"/>
      <c r="K39" s="67"/>
      <c r="L39" s="152"/>
      <c r="M39" s="67">
        <v>3</v>
      </c>
      <c r="N39" s="152">
        <v>3</v>
      </c>
      <c r="O39" s="156"/>
      <c r="P39" s="139"/>
      <c r="Q39" s="67"/>
      <c r="R39" s="139"/>
      <c r="S39" s="67"/>
      <c r="T39" s="139"/>
      <c r="U39" s="97"/>
    </row>
    <row r="40" spans="1:33" ht="31.5" customHeight="1">
      <c r="A40" s="244" t="s">
        <v>46</v>
      </c>
      <c r="B40" s="244"/>
      <c r="C40" s="249">
        <f>IF(C37=0,"-",C39/(C37-C38))</f>
        <v>0.27826086956521739</v>
      </c>
      <c r="D40" s="249"/>
      <c r="E40" s="249"/>
      <c r="G40" s="247"/>
      <c r="H40" s="70" t="s">
        <v>77</v>
      </c>
      <c r="I40" s="132"/>
      <c r="J40" s="77"/>
      <c r="K40" s="77">
        <v>9</v>
      </c>
      <c r="L40" s="77">
        <v>9</v>
      </c>
      <c r="M40" s="77">
        <v>8</v>
      </c>
      <c r="N40" s="78">
        <v>6</v>
      </c>
      <c r="O40" s="78"/>
      <c r="P40" s="78"/>
      <c r="Q40" s="78"/>
      <c r="R40" s="78"/>
      <c r="S40" s="78"/>
      <c r="T40" s="78"/>
    </row>
    <row r="41" spans="1:33" ht="31.5" customHeight="1">
      <c r="H41" s="81"/>
      <c r="I41" s="82"/>
      <c r="J41" s="82"/>
      <c r="K41" s="83"/>
      <c r="L41" s="83"/>
      <c r="M41" s="83"/>
      <c r="N41" s="84"/>
      <c r="O41" s="84"/>
      <c r="P41" s="84"/>
      <c r="Q41" s="84"/>
      <c r="R41" s="84"/>
      <c r="S41" s="84"/>
      <c r="T41" s="84"/>
    </row>
    <row r="42" spans="1:33" ht="31.5" customHeight="1"/>
    <row r="43" spans="1:33" ht="31.5" customHeight="1"/>
    <row r="44" spans="1:33" ht="31.5" customHeight="1"/>
  </sheetData>
  <mergeCells count="36">
    <mergeCell ref="P2:U2"/>
    <mergeCell ref="V2:AG2"/>
    <mergeCell ref="P3:U3"/>
    <mergeCell ref="V3:AG3"/>
    <mergeCell ref="B4:J4"/>
    <mergeCell ref="P4:U4"/>
    <mergeCell ref="V4:AG4"/>
    <mergeCell ref="P5:U5"/>
    <mergeCell ref="V5:AG5"/>
    <mergeCell ref="A7:A8"/>
    <mergeCell ref="A27:B27"/>
    <mergeCell ref="A28:B28"/>
    <mergeCell ref="C28:G28"/>
    <mergeCell ref="H28:K28"/>
    <mergeCell ref="L28:O28"/>
    <mergeCell ref="A29:B29"/>
    <mergeCell ref="C29:G29"/>
    <mergeCell ref="H29:K29"/>
    <mergeCell ref="L29:O29"/>
    <mergeCell ref="A30:B30"/>
    <mergeCell ref="C30:G30"/>
    <mergeCell ref="H30:K30"/>
    <mergeCell ref="L30:O30"/>
    <mergeCell ref="H31:K31"/>
    <mergeCell ref="L31:O31"/>
    <mergeCell ref="A37:B37"/>
    <mergeCell ref="C37:E37"/>
    <mergeCell ref="G37:G40"/>
    <mergeCell ref="A38:B38"/>
    <mergeCell ref="C38:E38"/>
    <mergeCell ref="A39:B39"/>
    <mergeCell ref="C39:E39"/>
    <mergeCell ref="A40:B40"/>
    <mergeCell ref="C40:E40"/>
    <mergeCell ref="A31:B31"/>
    <mergeCell ref="C31:G31"/>
  </mergeCells>
  <phoneticPr fontId="1"/>
  <conditionalFormatting sqref="C7:C8">
    <cfRule type="expression" dxfId="190" priority="262">
      <formula>WEEKDAY(C$8,1)=1</formula>
    </cfRule>
    <cfRule type="expression" dxfId="189" priority="263">
      <formula>WEEKDAY(C$8,1)=7</formula>
    </cfRule>
  </conditionalFormatting>
  <conditionalFormatting sqref="D7:D8">
    <cfRule type="expression" dxfId="188" priority="260">
      <formula>WEEKDAY(D$8,1)=1</formula>
    </cfRule>
    <cfRule type="expression" dxfId="187" priority="261">
      <formula>WEEKDAY(D$8,1)=7</formula>
    </cfRule>
  </conditionalFormatting>
  <conditionalFormatting sqref="E7:E8">
    <cfRule type="expression" dxfId="186" priority="258">
      <formula>WEEKDAY(E$8,1)=1</formula>
    </cfRule>
    <cfRule type="expression" dxfId="185" priority="259">
      <formula>WEEKDAY(E$8,1)=7</formula>
    </cfRule>
  </conditionalFormatting>
  <conditionalFormatting sqref="F7:F8">
    <cfRule type="expression" dxfId="184" priority="256">
      <formula>WEEKDAY(F$8,1)=1</formula>
    </cfRule>
    <cfRule type="expression" dxfId="183" priority="257">
      <formula>WEEKDAY(F$8,1)=7</formula>
    </cfRule>
  </conditionalFormatting>
  <conditionalFormatting sqref="G7:G8">
    <cfRule type="expression" dxfId="182" priority="254">
      <formula>WEEKDAY(G$8,1)=1</formula>
    </cfRule>
    <cfRule type="expression" dxfId="181" priority="255">
      <formula>WEEKDAY(G$8,1)=7</formula>
    </cfRule>
  </conditionalFormatting>
  <conditionalFormatting sqref="H7:H8">
    <cfRule type="expression" dxfId="180" priority="252">
      <formula>WEEKDAY(H$8,1)=1</formula>
    </cfRule>
    <cfRule type="expression" dxfId="179" priority="253">
      <formula>WEEKDAY(H$8,1)=7</formula>
    </cfRule>
  </conditionalFormatting>
  <conditionalFormatting sqref="I7:I8">
    <cfRule type="expression" dxfId="178" priority="250">
      <formula>WEEKDAY(I$8,1)=1</formula>
    </cfRule>
    <cfRule type="expression" dxfId="177" priority="251">
      <formula>WEEKDAY(I$8,1)=7</formula>
    </cfRule>
  </conditionalFormatting>
  <conditionalFormatting sqref="J7:J8">
    <cfRule type="expression" dxfId="176" priority="248">
      <formula>WEEKDAY(J$8,1)=1</formula>
    </cfRule>
    <cfRule type="expression" dxfId="175" priority="249">
      <formula>WEEKDAY(J$8,1)=7</formula>
    </cfRule>
  </conditionalFormatting>
  <conditionalFormatting sqref="K7:K8">
    <cfRule type="expression" dxfId="174" priority="246">
      <formula>WEEKDAY(K$8,1)=1</formula>
    </cfRule>
    <cfRule type="expression" dxfId="173" priority="247">
      <formula>WEEKDAY(K$8,1)=7</formula>
    </cfRule>
  </conditionalFormatting>
  <conditionalFormatting sqref="L7:L8">
    <cfRule type="expression" dxfId="172" priority="244">
      <formula>WEEKDAY(L$8,1)=1</formula>
    </cfRule>
    <cfRule type="expression" dxfId="171" priority="245">
      <formula>WEEKDAY(L$8,1)=7</formula>
    </cfRule>
  </conditionalFormatting>
  <conditionalFormatting sqref="M7:M8">
    <cfRule type="expression" dxfId="170" priority="242">
      <formula>WEEKDAY(M$8,1)=1</formula>
    </cfRule>
    <cfRule type="expression" dxfId="169" priority="243">
      <formula>WEEKDAY(M$8,1)=7</formula>
    </cfRule>
  </conditionalFormatting>
  <conditionalFormatting sqref="N7:N8">
    <cfRule type="expression" dxfId="168" priority="240">
      <formula>WEEKDAY(N$8,1)=1</formula>
    </cfRule>
    <cfRule type="expression" dxfId="167" priority="241">
      <formula>WEEKDAY(N$8,1)=7</formula>
    </cfRule>
  </conditionalFormatting>
  <conditionalFormatting sqref="O7:O8">
    <cfRule type="expression" dxfId="166" priority="238">
      <formula>WEEKDAY(O$8,1)=1</formula>
    </cfRule>
    <cfRule type="expression" dxfId="165" priority="239">
      <formula>WEEKDAY(O$8,1)=7</formula>
    </cfRule>
  </conditionalFormatting>
  <conditionalFormatting sqref="P7:P8">
    <cfRule type="expression" dxfId="164" priority="236">
      <formula>WEEKDAY(P$8,1)=1</formula>
    </cfRule>
    <cfRule type="expression" dxfId="163" priority="237">
      <formula>WEEKDAY(P$8,1)=7</formula>
    </cfRule>
  </conditionalFormatting>
  <conditionalFormatting sqref="Q7:Q8">
    <cfRule type="expression" dxfId="162" priority="234">
      <formula>WEEKDAY(Q$8,1)=1</formula>
    </cfRule>
    <cfRule type="expression" dxfId="161" priority="235">
      <formula>WEEKDAY(Q$8,1)=7</formula>
    </cfRule>
  </conditionalFormatting>
  <conditionalFormatting sqref="R7:R8">
    <cfRule type="expression" dxfId="160" priority="232">
      <formula>WEEKDAY(R$8,1)=1</formula>
    </cfRule>
    <cfRule type="expression" dxfId="159" priority="233">
      <formula>WEEKDAY(R$8,1)=7</formula>
    </cfRule>
  </conditionalFormatting>
  <conditionalFormatting sqref="S7:S8">
    <cfRule type="expression" dxfId="158" priority="230">
      <formula>WEEKDAY(S$8,1)=1</formula>
    </cfRule>
    <cfRule type="expression" dxfId="157" priority="231">
      <formula>WEEKDAY(S$8,1)=7</formula>
    </cfRule>
  </conditionalFormatting>
  <conditionalFormatting sqref="T7:T8">
    <cfRule type="expression" dxfId="156" priority="228">
      <formula>WEEKDAY(T$8,1)=1</formula>
    </cfRule>
    <cfRule type="expression" dxfId="155" priority="229">
      <formula>WEEKDAY(T$8,1)=7</formula>
    </cfRule>
  </conditionalFormatting>
  <conditionalFormatting sqref="U7:U8">
    <cfRule type="expression" dxfId="154" priority="226">
      <formula>WEEKDAY(U$8,1)=1</formula>
    </cfRule>
    <cfRule type="expression" dxfId="153" priority="227">
      <formula>WEEKDAY(U$8,1)=7</formula>
    </cfRule>
  </conditionalFormatting>
  <conditionalFormatting sqref="V7:V8">
    <cfRule type="expression" dxfId="152" priority="224">
      <formula>WEEKDAY(V$8,1)=1</formula>
    </cfRule>
    <cfRule type="expression" dxfId="151" priority="225">
      <formula>WEEKDAY(V$8,1)=7</formula>
    </cfRule>
  </conditionalFormatting>
  <conditionalFormatting sqref="W7:W8">
    <cfRule type="expression" dxfId="150" priority="222">
      <formula>WEEKDAY(W$8,1)=1</formula>
    </cfRule>
    <cfRule type="expression" dxfId="149" priority="223">
      <formula>WEEKDAY(W$8,1)=7</formula>
    </cfRule>
  </conditionalFormatting>
  <conditionalFormatting sqref="X7:X8">
    <cfRule type="expression" dxfId="148" priority="220">
      <formula>WEEKDAY(X$8,1)=1</formula>
    </cfRule>
    <cfRule type="expression" dxfId="147" priority="221">
      <formula>WEEKDAY(X$8,1)=7</formula>
    </cfRule>
  </conditionalFormatting>
  <conditionalFormatting sqref="Y7:Y8">
    <cfRule type="expression" dxfId="146" priority="218">
      <formula>WEEKDAY(Y$8,1)=1</formula>
    </cfRule>
    <cfRule type="expression" dxfId="145" priority="219">
      <formula>WEEKDAY(Y$8,1)=7</formula>
    </cfRule>
  </conditionalFormatting>
  <conditionalFormatting sqref="Z7:Z8">
    <cfRule type="expression" dxfId="144" priority="216">
      <formula>WEEKDAY(Z$8,1)=1</formula>
    </cfRule>
    <cfRule type="expression" dxfId="143" priority="217">
      <formula>WEEKDAY(Z$8,1)=7</formula>
    </cfRule>
  </conditionalFormatting>
  <conditionalFormatting sqref="AA7:AA8">
    <cfRule type="expression" dxfId="142" priority="214">
      <formula>WEEKDAY(AA$8,1)=1</formula>
    </cfRule>
    <cfRule type="expression" dxfId="141" priority="215">
      <formula>WEEKDAY(AA$8,1)=7</formula>
    </cfRule>
  </conditionalFormatting>
  <conditionalFormatting sqref="AB7:AB8">
    <cfRule type="expression" dxfId="140" priority="212">
      <formula>WEEKDAY(AB$8,1)=1</formula>
    </cfRule>
    <cfRule type="expression" dxfId="139" priority="213">
      <formula>WEEKDAY(AB$8,1)=7</formula>
    </cfRule>
  </conditionalFormatting>
  <conditionalFormatting sqref="AC7:AG8">
    <cfRule type="expression" dxfId="138" priority="210">
      <formula>WEEKDAY(AC$8,1)=1</formula>
    </cfRule>
    <cfRule type="expression" dxfId="137" priority="211">
      <formula>WEEKDAY(AC$8,1)=7</formula>
    </cfRule>
  </conditionalFormatting>
  <conditionalFormatting sqref="C27:AG27">
    <cfRule type="containsText" dxfId="136" priority="199" operator="containsText" text="対象外">
      <formula>NOT(ISERROR(SEARCH("対象外",C27)))</formula>
    </cfRule>
    <cfRule type="containsText" dxfId="135" priority="200" operator="containsText" text="対象外">
      <formula>NOT(ISERROR(SEARCH("対象外",C27)))</formula>
    </cfRule>
    <cfRule type="containsText" dxfId="134" priority="201" operator="containsText" text="閉">
      <formula>NOT(ISERROR(SEARCH("閉",C27)))</formula>
    </cfRule>
  </conditionalFormatting>
  <conditionalFormatting sqref="I38:I39 P38:T39">
    <cfRule type="containsText" dxfId="133" priority="197" operator="containsText" text="実績">
      <formula>NOT(ISERROR(SEARCH("実績",I38)))</formula>
    </cfRule>
    <cfRule type="containsText" dxfId="132" priority="198" operator="containsText" text="予定">
      <formula>NOT(ISERROR(SEARCH("予定",I38)))</formula>
    </cfRule>
  </conditionalFormatting>
  <conditionalFormatting sqref="C11:O26">
    <cfRule type="expression" dxfId="131" priority="195">
      <formula>WEEKDAY(C$8,1)=1</formula>
    </cfRule>
    <cfRule type="expression" dxfId="130" priority="196">
      <formula>WEEKDAY(C$8,1)=7</formula>
    </cfRule>
  </conditionalFormatting>
  <conditionalFormatting sqref="P11:P26">
    <cfRule type="expression" dxfId="129" priority="193">
      <formula>WEEKDAY(P$8,1)=1</formula>
    </cfRule>
    <cfRule type="expression" dxfId="128" priority="194">
      <formula>WEEKDAY(P$8,1)=7</formula>
    </cfRule>
  </conditionalFormatting>
  <conditionalFormatting sqref="R11:R26">
    <cfRule type="expression" dxfId="127" priority="191">
      <formula>WEEKDAY(R$8,1)=1</formula>
    </cfRule>
    <cfRule type="expression" dxfId="126" priority="192">
      <formula>WEEKDAY(R$8,1)=7</formula>
    </cfRule>
  </conditionalFormatting>
  <conditionalFormatting sqref="S11:S26">
    <cfRule type="expression" dxfId="125" priority="189">
      <formula>WEEKDAY(S$8,1)=1</formula>
    </cfRule>
    <cfRule type="expression" dxfId="124" priority="190">
      <formula>WEEKDAY(S$8,1)=7</formula>
    </cfRule>
  </conditionalFormatting>
  <conditionalFormatting sqref="T11:T26">
    <cfRule type="expression" dxfId="123" priority="187">
      <formula>WEEKDAY(T$8,1)=1</formula>
    </cfRule>
    <cfRule type="expression" dxfId="122" priority="188">
      <formula>WEEKDAY(T$8,1)=7</formula>
    </cfRule>
  </conditionalFormatting>
  <conditionalFormatting sqref="U11:U26">
    <cfRule type="expression" dxfId="121" priority="185">
      <formula>WEEKDAY(U$8,1)=1</formula>
    </cfRule>
    <cfRule type="expression" dxfId="120" priority="186">
      <formula>WEEKDAY(U$8,1)=7</formula>
    </cfRule>
  </conditionalFormatting>
  <conditionalFormatting sqref="V11:V26">
    <cfRule type="expression" dxfId="119" priority="183">
      <formula>WEEKDAY(V$8,1)=1</formula>
    </cfRule>
    <cfRule type="expression" dxfId="118" priority="184">
      <formula>WEEKDAY(V$8,1)=7</formula>
    </cfRule>
  </conditionalFormatting>
  <conditionalFormatting sqref="W11:W26">
    <cfRule type="expression" dxfId="117" priority="181">
      <formula>WEEKDAY(W$8,1)=1</formula>
    </cfRule>
    <cfRule type="expression" dxfId="116" priority="182">
      <formula>WEEKDAY(W$8,1)=7</formula>
    </cfRule>
  </conditionalFormatting>
  <conditionalFormatting sqref="X11:X26">
    <cfRule type="expression" dxfId="115" priority="179">
      <formula>WEEKDAY(X$8,1)=1</formula>
    </cfRule>
    <cfRule type="expression" dxfId="114" priority="180">
      <formula>WEEKDAY(X$8,1)=7</formula>
    </cfRule>
  </conditionalFormatting>
  <conditionalFormatting sqref="Y11:Y26">
    <cfRule type="expression" dxfId="113" priority="177">
      <formula>WEEKDAY(Y$8,1)=1</formula>
    </cfRule>
    <cfRule type="expression" dxfId="112" priority="178">
      <formula>WEEKDAY(Y$8,1)=7</formula>
    </cfRule>
  </conditionalFormatting>
  <conditionalFormatting sqref="Z11:Z26">
    <cfRule type="expression" dxfId="111" priority="175">
      <formula>WEEKDAY(Z$8,1)=1</formula>
    </cfRule>
    <cfRule type="expression" dxfId="110" priority="176">
      <formula>WEEKDAY(Z$8,1)=7</formula>
    </cfRule>
  </conditionalFormatting>
  <conditionalFormatting sqref="AA11:AA26">
    <cfRule type="expression" dxfId="109" priority="173">
      <formula>WEEKDAY(AA$8,1)=1</formula>
    </cfRule>
    <cfRule type="expression" dxfId="108" priority="174">
      <formula>WEEKDAY(AA$8,1)=7</formula>
    </cfRule>
  </conditionalFormatting>
  <conditionalFormatting sqref="AB11:AB26">
    <cfRule type="expression" dxfId="107" priority="171">
      <formula>WEEKDAY(AB$8,1)=1</formula>
    </cfRule>
    <cfRule type="expression" dxfId="106" priority="172">
      <formula>WEEKDAY(AB$8,1)=7</formula>
    </cfRule>
  </conditionalFormatting>
  <conditionalFormatting sqref="AC11:AD26">
    <cfRule type="expression" dxfId="105" priority="169">
      <formula>WEEKDAY(AC$8,1)=1</formula>
    </cfRule>
    <cfRule type="expression" dxfId="104" priority="170">
      <formula>WEEKDAY(AC$8,1)=7</formula>
    </cfRule>
  </conditionalFormatting>
  <conditionalFormatting sqref="D9">
    <cfRule type="expression" dxfId="103" priority="143">
      <formula>WEEKDAY(D$8,1)=1</formula>
    </cfRule>
    <cfRule type="expression" dxfId="102" priority="144">
      <formula>WEEKDAY(D$8,1)=7</formula>
    </cfRule>
  </conditionalFormatting>
  <conditionalFormatting sqref="D10">
    <cfRule type="expression" dxfId="101" priority="141">
      <formula>WEEKDAY(D$8,1)=1</formula>
    </cfRule>
    <cfRule type="expression" dxfId="100" priority="142">
      <formula>WEEKDAY(D$8,1)=7</formula>
    </cfRule>
  </conditionalFormatting>
  <conditionalFormatting sqref="E10:G10">
    <cfRule type="expression" dxfId="99" priority="129">
      <formula>WEEKDAY(E$8,1)=1</formula>
    </cfRule>
    <cfRule type="expression" dxfId="98" priority="130">
      <formula>WEEKDAY(E$8,1)=7</formula>
    </cfRule>
  </conditionalFormatting>
  <conditionalFormatting sqref="H9:N9 P9:U9 W9:AB9 AD9:AF9">
    <cfRule type="expression" dxfId="97" priority="119">
      <formula>WEEKDAY(H$8,1)=1</formula>
    </cfRule>
    <cfRule type="expression" dxfId="96" priority="120">
      <formula>WEEKDAY(H$8,1)=7</formula>
    </cfRule>
  </conditionalFormatting>
  <conditionalFormatting sqref="H10:N10 P10:U10 W10:AB10 AD10:AF10">
    <cfRule type="expression" dxfId="95" priority="117">
      <formula>WEEKDAY(H$8,1)=1</formula>
    </cfRule>
    <cfRule type="expression" dxfId="94" priority="118">
      <formula>WEEKDAY(H$8,1)=7</formula>
    </cfRule>
  </conditionalFormatting>
  <conditionalFormatting sqref="C9">
    <cfRule type="expression" dxfId="93" priority="151">
      <formula>WEEKDAY(C$8,1)=1</formula>
    </cfRule>
    <cfRule type="expression" dxfId="92" priority="152">
      <formula>WEEKDAY(C$8,1)=7</formula>
    </cfRule>
  </conditionalFormatting>
  <conditionalFormatting sqref="C10">
    <cfRule type="expression" dxfId="91" priority="147">
      <formula>WEEKDAY(C$8,1)=1</formula>
    </cfRule>
    <cfRule type="expression" dxfId="90" priority="148">
      <formula>WEEKDAY(C$8,1)=7</formula>
    </cfRule>
  </conditionalFormatting>
  <conditionalFormatting sqref="E9:G9">
    <cfRule type="expression" dxfId="89" priority="131">
      <formula>WEEKDAY(E$8,1)=1</formula>
    </cfRule>
    <cfRule type="expression" dxfId="88" priority="132">
      <formula>WEEKDAY(E$8,1)=7</formula>
    </cfRule>
  </conditionalFormatting>
  <conditionalFormatting sqref="Q11:Q26">
    <cfRule type="expression" dxfId="87" priority="111">
      <formula>WEEKDAY(Q$8,1)=1</formula>
    </cfRule>
    <cfRule type="expression" dxfId="86" priority="112">
      <formula>WEEKDAY(Q$8,1)=7</formula>
    </cfRule>
  </conditionalFormatting>
  <conditionalFormatting sqref="O9 V9 AC9">
    <cfRule type="expression" dxfId="85" priority="53">
      <formula>WEEKDAY(O$8,1)=1</formula>
    </cfRule>
    <cfRule type="expression" dxfId="84" priority="54">
      <formula>WEEKDAY(O$8,1)=7</formula>
    </cfRule>
  </conditionalFormatting>
  <conditionalFormatting sqref="O10 V10 AC10">
    <cfRule type="expression" dxfId="83" priority="51">
      <formula>WEEKDAY(O$8,1)=1</formula>
    </cfRule>
    <cfRule type="expression" dxfId="82" priority="52">
      <formula>WEEKDAY(O$8,1)=7</formula>
    </cfRule>
  </conditionalFormatting>
  <conditionalFormatting sqref="J38:O39">
    <cfRule type="containsText" dxfId="81" priority="3" operator="containsText" text="実績">
      <formula>NOT(ISERROR(SEARCH("実績",J38)))</formula>
    </cfRule>
    <cfRule type="containsText" dxfId="80" priority="4" operator="containsText" text="予定">
      <formula>NOT(ISERROR(SEARCH("予定",J38)))</formula>
    </cfRule>
  </conditionalFormatting>
  <conditionalFormatting sqref="AE11:AE26">
    <cfRule type="expression" dxfId="79" priority="1">
      <formula>WEEKDAY(AE$8,1)=1</formula>
    </cfRule>
    <cfRule type="expression" dxfId="78" priority="2">
      <formula>WEEKDAY(AE$8,1)=7</formula>
    </cfRule>
  </conditionalFormatting>
  <dataValidations count="3">
    <dataValidation type="list" allowBlank="1" showInputMessage="1" showErrorMessage="1" sqref="C9:AG26" xr:uid="{297ECA28-ACFC-40DF-9161-96FB9FF845D3}">
      <formula1>$V$28:$V$31</formula1>
    </dataValidation>
    <dataValidation type="list" allowBlank="1" showInputMessage="1" showErrorMessage="1" sqref="C27:AG27" xr:uid="{B23C9E32-C0BF-4244-879A-3B6D45884356}">
      <formula1>$E$2:$E$6</formula1>
    </dataValidation>
    <dataValidation type="list" allowBlank="1" showInputMessage="1" showErrorMessage="1" sqref="I38:T38" xr:uid="{AAB4DD23-F7F5-494C-8057-A949EAC896F0}">
      <formula1>$U$37:$U$39</formula1>
    </dataValidation>
  </dataValidations>
  <pageMargins left="0.43" right="0.28000000000000003" top="0.42" bottom="0.39" header="0.26" footer="0.26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A9B7-A8E8-4278-9DDE-F8C720789265}">
  <sheetPr>
    <tabColor rgb="FF00B0F0"/>
    <pageSetUpPr fitToPage="1"/>
  </sheetPr>
  <dimension ref="A1:AG44"/>
  <sheetViews>
    <sheetView view="pageBreakPreview" zoomScale="55" zoomScaleNormal="100" zoomScaleSheetLayoutView="55" workbookViewId="0">
      <selection activeCell="L41" sqref="L41"/>
    </sheetView>
  </sheetViews>
  <sheetFormatPr defaultColWidth="13.625" defaultRowHeight="24" customHeight="1"/>
  <cols>
    <col min="1" max="1" width="13.625" style="21"/>
    <col min="2" max="2" width="19.875" style="21" customWidth="1"/>
    <col min="3" max="33" width="5" style="21" customWidth="1"/>
    <col min="34" max="35" width="6.125" style="21" customWidth="1"/>
    <col min="36" max="16384" width="13.625" style="21"/>
  </cols>
  <sheetData>
    <row r="1" spans="1:33" ht="24" customHeight="1">
      <c r="A1" s="30" t="s">
        <v>17</v>
      </c>
      <c r="B1" s="29" t="s">
        <v>18</v>
      </c>
    </row>
    <row r="2" spans="1:33" ht="24" customHeight="1">
      <c r="A2" s="140" t="s">
        <v>32</v>
      </c>
      <c r="B2" s="41">
        <v>2026</v>
      </c>
      <c r="C2" s="37" t="s">
        <v>33</v>
      </c>
      <c r="E2" s="42" t="s">
        <v>83</v>
      </c>
      <c r="P2" s="227" t="s">
        <v>36</v>
      </c>
      <c r="Q2" s="227"/>
      <c r="R2" s="227"/>
      <c r="S2" s="227"/>
      <c r="T2" s="227"/>
      <c r="U2" s="227"/>
      <c r="V2" s="228" t="str">
        <f>+基本情報入力シート!B11</f>
        <v>株式会社◇◇◇◇◇◇◇◇◇◇◇◇</v>
      </c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24" customHeight="1">
      <c r="A3" s="140" t="s">
        <v>29</v>
      </c>
      <c r="B3" s="41">
        <v>12</v>
      </c>
      <c r="C3" s="37" t="s">
        <v>31</v>
      </c>
      <c r="E3" s="97" t="s">
        <v>81</v>
      </c>
      <c r="P3" s="229" t="s">
        <v>6</v>
      </c>
      <c r="Q3" s="229"/>
      <c r="R3" s="229"/>
      <c r="S3" s="229"/>
      <c r="T3" s="229"/>
      <c r="U3" s="229"/>
      <c r="V3" s="230" t="str">
        <f>+基本情報入力シート!B14</f>
        <v>□□　□□</v>
      </c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</row>
    <row r="4" spans="1:33" ht="24" customHeight="1">
      <c r="A4" s="22"/>
      <c r="B4" s="231"/>
      <c r="C4" s="231"/>
      <c r="D4" s="231"/>
      <c r="E4" s="231"/>
      <c r="F4" s="231"/>
      <c r="G4" s="231"/>
      <c r="H4" s="231"/>
      <c r="I4" s="231"/>
      <c r="J4" s="231"/>
      <c r="P4" s="229" t="s">
        <v>7</v>
      </c>
      <c r="Q4" s="229"/>
      <c r="R4" s="229"/>
      <c r="S4" s="229"/>
      <c r="T4" s="229"/>
      <c r="U4" s="229"/>
      <c r="V4" s="230" t="str">
        <f>+基本情報入力シート!B15</f>
        <v>■■　■■</v>
      </c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</row>
    <row r="5" spans="1:33" ht="24" customHeight="1">
      <c r="A5" s="26" t="s">
        <v>26</v>
      </c>
      <c r="B5" s="145" t="str">
        <f>""&amp;基本情報入力シート!B5&amp;""&amp;基本情報入力シート!B4</f>
        <v>△△△△△△【　　　　ー　　　】○○○○○○○○○○○○○工事</v>
      </c>
      <c r="C5" s="97"/>
      <c r="D5" s="97"/>
      <c r="E5" s="97"/>
      <c r="F5" s="97"/>
      <c r="G5" s="97"/>
      <c r="H5" s="97"/>
      <c r="I5" s="97"/>
      <c r="J5" s="97"/>
      <c r="P5" s="229" t="s">
        <v>35</v>
      </c>
      <c r="Q5" s="229"/>
      <c r="R5" s="229"/>
      <c r="S5" s="229"/>
      <c r="T5" s="229"/>
      <c r="U5" s="229"/>
      <c r="V5" s="230" t="str">
        <f>TEXT(基本情報入力シート!B6,"[$-ja-JP]ggge年m月d日")&amp;"　から　"&amp;TEXT(基本情報入力シート!D9,"[$-ja-JP]ggge年m月d日")&amp;"　まで"</f>
        <v>令和8年10月1日　から　令和9年1月29日　まで</v>
      </c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</row>
    <row r="6" spans="1:33" ht="24" customHeight="1">
      <c r="A6" s="36"/>
      <c r="B6" s="36"/>
      <c r="P6" s="143"/>
      <c r="Q6" s="143"/>
      <c r="R6" s="143"/>
      <c r="S6" s="143"/>
      <c r="T6" s="143"/>
      <c r="U6" s="143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</row>
    <row r="7" spans="1:33" ht="24" customHeight="1">
      <c r="A7" s="232" t="s">
        <v>44</v>
      </c>
      <c r="B7" s="24" t="s">
        <v>27</v>
      </c>
      <c r="C7" s="140">
        <v>1</v>
      </c>
      <c r="D7" s="140">
        <v>2</v>
      </c>
      <c r="E7" s="140">
        <v>3</v>
      </c>
      <c r="F7" s="140">
        <v>4</v>
      </c>
      <c r="G7" s="140">
        <v>5</v>
      </c>
      <c r="H7" s="140">
        <v>6</v>
      </c>
      <c r="I7" s="140">
        <v>7</v>
      </c>
      <c r="J7" s="140">
        <v>8</v>
      </c>
      <c r="K7" s="140">
        <v>9</v>
      </c>
      <c r="L7" s="140">
        <v>10</v>
      </c>
      <c r="M7" s="140">
        <v>11</v>
      </c>
      <c r="N7" s="140">
        <v>12</v>
      </c>
      <c r="O7" s="163">
        <v>13</v>
      </c>
      <c r="P7" s="163">
        <v>14</v>
      </c>
      <c r="Q7" s="163">
        <v>15</v>
      </c>
      <c r="R7" s="151">
        <v>16</v>
      </c>
      <c r="S7" s="151">
        <v>17</v>
      </c>
      <c r="T7" s="151">
        <v>18</v>
      </c>
      <c r="U7" s="151">
        <v>19</v>
      </c>
      <c r="V7" s="151">
        <v>20</v>
      </c>
      <c r="W7" s="151">
        <v>21</v>
      </c>
      <c r="X7" s="151">
        <v>22</v>
      </c>
      <c r="Y7" s="151">
        <v>23</v>
      </c>
      <c r="Z7" s="151">
        <v>24</v>
      </c>
      <c r="AA7" s="151">
        <v>25</v>
      </c>
      <c r="AB7" s="151">
        <v>26</v>
      </c>
      <c r="AC7" s="151">
        <v>27</v>
      </c>
      <c r="AD7" s="151">
        <v>28</v>
      </c>
      <c r="AE7" s="146">
        <v>29</v>
      </c>
      <c r="AF7" s="146">
        <v>30</v>
      </c>
      <c r="AG7" s="146">
        <v>31</v>
      </c>
    </row>
    <row r="8" spans="1:33" ht="24" customHeight="1" thickBot="1">
      <c r="A8" s="233"/>
      <c r="B8" s="46" t="s">
        <v>28</v>
      </c>
      <c r="C8" s="47">
        <f t="shared" ref="C8:N8" si="0">DATE($B$2,$B$3,C7)</f>
        <v>46357</v>
      </c>
      <c r="D8" s="47">
        <f t="shared" si="0"/>
        <v>46358</v>
      </c>
      <c r="E8" s="47">
        <f t="shared" si="0"/>
        <v>46359</v>
      </c>
      <c r="F8" s="47">
        <f t="shared" si="0"/>
        <v>46360</v>
      </c>
      <c r="G8" s="47">
        <f t="shared" si="0"/>
        <v>46361</v>
      </c>
      <c r="H8" s="47">
        <f t="shared" si="0"/>
        <v>46362</v>
      </c>
      <c r="I8" s="47">
        <f t="shared" si="0"/>
        <v>46363</v>
      </c>
      <c r="J8" s="47">
        <f t="shared" si="0"/>
        <v>46364</v>
      </c>
      <c r="K8" s="47">
        <f t="shared" si="0"/>
        <v>46365</v>
      </c>
      <c r="L8" s="47">
        <f t="shared" si="0"/>
        <v>46366</v>
      </c>
      <c r="M8" s="47">
        <f t="shared" si="0"/>
        <v>46367</v>
      </c>
      <c r="N8" s="47">
        <f t="shared" si="0"/>
        <v>46368</v>
      </c>
      <c r="O8" s="47">
        <f t="shared" ref="O8:Q8" si="1">DATE($B$2,$B$3,O7)</f>
        <v>46369</v>
      </c>
      <c r="P8" s="47">
        <f t="shared" si="1"/>
        <v>46370</v>
      </c>
      <c r="Q8" s="47">
        <f t="shared" si="1"/>
        <v>46371</v>
      </c>
      <c r="R8" s="47">
        <f t="shared" ref="R8:AF8" si="2">DATE($B$2,$B$3,R7)</f>
        <v>46372</v>
      </c>
      <c r="S8" s="47">
        <f t="shared" si="2"/>
        <v>46373</v>
      </c>
      <c r="T8" s="47">
        <f t="shared" si="2"/>
        <v>46374</v>
      </c>
      <c r="U8" s="47">
        <f t="shared" si="2"/>
        <v>46375</v>
      </c>
      <c r="V8" s="47">
        <f t="shared" si="2"/>
        <v>46376</v>
      </c>
      <c r="W8" s="47">
        <f t="shared" si="2"/>
        <v>46377</v>
      </c>
      <c r="X8" s="47">
        <f t="shared" si="2"/>
        <v>46378</v>
      </c>
      <c r="Y8" s="47">
        <f t="shared" si="2"/>
        <v>46379</v>
      </c>
      <c r="Z8" s="47">
        <f t="shared" si="2"/>
        <v>46380</v>
      </c>
      <c r="AA8" s="47">
        <f t="shared" si="2"/>
        <v>46381</v>
      </c>
      <c r="AB8" s="47">
        <f t="shared" si="2"/>
        <v>46382</v>
      </c>
      <c r="AC8" s="47">
        <f t="shared" si="2"/>
        <v>46383</v>
      </c>
      <c r="AD8" s="47">
        <f t="shared" si="2"/>
        <v>46384</v>
      </c>
      <c r="AE8" s="147">
        <f t="shared" si="2"/>
        <v>46385</v>
      </c>
      <c r="AF8" s="147">
        <f t="shared" si="2"/>
        <v>46386</v>
      </c>
      <c r="AG8" s="147">
        <f t="shared" ref="AG8" si="3">DATE($B$2,$B$3,AG7)</f>
        <v>46387</v>
      </c>
    </row>
    <row r="9" spans="1:33" ht="24" customHeight="1" thickTop="1">
      <c r="A9" s="45" t="s">
        <v>30</v>
      </c>
      <c r="B9" s="142" t="str">
        <f>V3</f>
        <v>□□　□□</v>
      </c>
      <c r="C9" s="162" t="s">
        <v>8</v>
      </c>
      <c r="D9" s="162" t="s">
        <v>8</v>
      </c>
      <c r="E9" s="142" t="s">
        <v>8</v>
      </c>
      <c r="F9" s="142" t="s">
        <v>8</v>
      </c>
      <c r="G9" s="162" t="s">
        <v>9</v>
      </c>
      <c r="H9" s="162" t="s">
        <v>9</v>
      </c>
      <c r="I9" s="162" t="s">
        <v>8</v>
      </c>
      <c r="J9" s="162" t="s">
        <v>8</v>
      </c>
      <c r="K9" s="162" t="s">
        <v>8</v>
      </c>
      <c r="L9" s="162" t="s">
        <v>8</v>
      </c>
      <c r="M9" s="162" t="s">
        <v>8</v>
      </c>
      <c r="N9" s="162" t="s">
        <v>9</v>
      </c>
      <c r="O9" s="162" t="s">
        <v>9</v>
      </c>
      <c r="P9" s="162" t="s">
        <v>8</v>
      </c>
      <c r="Q9" s="162" t="s">
        <v>8</v>
      </c>
      <c r="R9" s="162" t="s">
        <v>8</v>
      </c>
      <c r="S9" s="162" t="s">
        <v>8</v>
      </c>
      <c r="T9" s="162" t="s">
        <v>8</v>
      </c>
      <c r="U9" s="162" t="s">
        <v>9</v>
      </c>
      <c r="V9" s="162" t="s">
        <v>9</v>
      </c>
      <c r="W9" s="162" t="s">
        <v>8</v>
      </c>
      <c r="X9" s="162" t="s">
        <v>8</v>
      </c>
      <c r="Y9" s="162" t="s">
        <v>8</v>
      </c>
      <c r="Z9" s="162" t="s">
        <v>8</v>
      </c>
      <c r="AA9" s="162" t="s">
        <v>8</v>
      </c>
      <c r="AB9" s="162" t="s">
        <v>9</v>
      </c>
      <c r="AC9" s="162" t="s">
        <v>9</v>
      </c>
      <c r="AD9" s="162" t="s">
        <v>8</v>
      </c>
      <c r="AE9" s="148" t="s">
        <v>9</v>
      </c>
      <c r="AF9" s="148" t="s">
        <v>9</v>
      </c>
      <c r="AG9" s="148" t="s">
        <v>9</v>
      </c>
    </row>
    <row r="10" spans="1:33" ht="24" customHeight="1">
      <c r="A10" s="25" t="s">
        <v>34</v>
      </c>
      <c r="B10" s="140" t="str">
        <f>V4</f>
        <v>■■　■■</v>
      </c>
      <c r="C10" s="162" t="s">
        <v>8</v>
      </c>
      <c r="D10" s="162" t="s">
        <v>8</v>
      </c>
      <c r="E10" s="142" t="s">
        <v>8</v>
      </c>
      <c r="F10" s="142" t="s">
        <v>8</v>
      </c>
      <c r="G10" s="162" t="s">
        <v>9</v>
      </c>
      <c r="H10" s="162" t="s">
        <v>9</v>
      </c>
      <c r="I10" s="162" t="s">
        <v>8</v>
      </c>
      <c r="J10" s="162" t="s">
        <v>8</v>
      </c>
      <c r="K10" s="162" t="s">
        <v>8</v>
      </c>
      <c r="L10" s="162" t="s">
        <v>8</v>
      </c>
      <c r="M10" s="162" t="s">
        <v>8</v>
      </c>
      <c r="N10" s="162" t="s">
        <v>9</v>
      </c>
      <c r="O10" s="162" t="s">
        <v>9</v>
      </c>
      <c r="P10" s="162" t="s">
        <v>8</v>
      </c>
      <c r="Q10" s="162" t="s">
        <v>8</v>
      </c>
      <c r="R10" s="162" t="s">
        <v>8</v>
      </c>
      <c r="S10" s="162" t="s">
        <v>8</v>
      </c>
      <c r="T10" s="162" t="s">
        <v>8</v>
      </c>
      <c r="U10" s="162" t="s">
        <v>9</v>
      </c>
      <c r="V10" s="162" t="s">
        <v>9</v>
      </c>
      <c r="W10" s="162" t="s">
        <v>8</v>
      </c>
      <c r="X10" s="162" t="s">
        <v>8</v>
      </c>
      <c r="Y10" s="162" t="s">
        <v>8</v>
      </c>
      <c r="Z10" s="162" t="s">
        <v>8</v>
      </c>
      <c r="AA10" s="162" t="s">
        <v>8</v>
      </c>
      <c r="AB10" s="162" t="s">
        <v>9</v>
      </c>
      <c r="AC10" s="162" t="s">
        <v>9</v>
      </c>
      <c r="AD10" s="162" t="s">
        <v>8</v>
      </c>
      <c r="AE10" s="148" t="s">
        <v>9</v>
      </c>
      <c r="AF10" s="148" t="s">
        <v>9</v>
      </c>
      <c r="AG10" s="148" t="s">
        <v>9</v>
      </c>
    </row>
    <row r="11" spans="1:33" ht="24" customHeight="1">
      <c r="A11" s="23">
        <v>1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63"/>
      <c r="P11" s="163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46"/>
      <c r="AF11" s="146"/>
      <c r="AG11" s="146"/>
    </row>
    <row r="12" spans="1:33" ht="24" customHeight="1">
      <c r="A12" s="23">
        <v>2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63"/>
      <c r="P12" s="163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46"/>
      <c r="AF12" s="146"/>
      <c r="AG12" s="146"/>
    </row>
    <row r="13" spans="1:33" ht="24" customHeight="1">
      <c r="A13" s="23">
        <v>3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63"/>
      <c r="P13" s="163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46"/>
      <c r="AF13" s="146"/>
      <c r="AG13" s="146"/>
    </row>
    <row r="14" spans="1:33" ht="24" customHeight="1">
      <c r="A14" s="23">
        <v>4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63"/>
      <c r="P14" s="163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46"/>
      <c r="AF14" s="146"/>
      <c r="AG14" s="146"/>
    </row>
    <row r="15" spans="1:33" ht="24" customHeight="1">
      <c r="A15" s="23">
        <v>5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63"/>
      <c r="P15" s="163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46"/>
      <c r="AF15" s="146"/>
      <c r="AG15" s="146"/>
    </row>
    <row r="16" spans="1:33" ht="24" customHeight="1">
      <c r="A16" s="23">
        <v>6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63"/>
      <c r="P16" s="163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46"/>
      <c r="AF16" s="146"/>
      <c r="AG16" s="146"/>
    </row>
    <row r="17" spans="1:33" ht="24" customHeight="1">
      <c r="A17" s="23">
        <v>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63"/>
      <c r="P17" s="163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46"/>
      <c r="AF17" s="146"/>
      <c r="AG17" s="146"/>
    </row>
    <row r="18" spans="1:33" ht="24" customHeight="1">
      <c r="A18" s="23">
        <v>8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63"/>
      <c r="P18" s="163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46"/>
      <c r="AF18" s="146"/>
      <c r="AG18" s="146"/>
    </row>
    <row r="19" spans="1:33" ht="24" customHeight="1">
      <c r="A19" s="23">
        <v>9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63"/>
      <c r="P19" s="163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46"/>
      <c r="AF19" s="146"/>
      <c r="AG19" s="146"/>
    </row>
    <row r="20" spans="1:33" ht="24" customHeight="1">
      <c r="A20" s="23">
        <v>10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63"/>
      <c r="P20" s="163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46"/>
      <c r="AF20" s="146"/>
      <c r="AG20" s="146"/>
    </row>
    <row r="21" spans="1:33" ht="24" customHeight="1">
      <c r="A21" s="23">
        <v>11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63"/>
      <c r="P21" s="163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46"/>
      <c r="AF21" s="146"/>
      <c r="AG21" s="146"/>
    </row>
    <row r="22" spans="1:33" ht="24" customHeight="1">
      <c r="A22" s="23">
        <v>12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63"/>
      <c r="P22" s="163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46"/>
      <c r="AF22" s="146"/>
      <c r="AG22" s="146"/>
    </row>
    <row r="23" spans="1:33" ht="24" customHeight="1">
      <c r="A23" s="23">
        <v>13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63"/>
      <c r="P23" s="163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46"/>
      <c r="AF23" s="146"/>
      <c r="AG23" s="146"/>
    </row>
    <row r="24" spans="1:33" ht="24" customHeight="1">
      <c r="A24" s="23">
        <v>14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63"/>
      <c r="P24" s="163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46"/>
      <c r="AF24" s="146"/>
      <c r="AG24" s="146"/>
    </row>
    <row r="25" spans="1:33" ht="24" customHeight="1">
      <c r="A25" s="23">
        <v>15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63"/>
      <c r="P25" s="163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46"/>
      <c r="AF25" s="146"/>
      <c r="AG25" s="146"/>
    </row>
    <row r="26" spans="1:33" ht="24" customHeight="1" thickBot="1">
      <c r="A26" s="43">
        <v>16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49"/>
      <c r="AF26" s="149"/>
      <c r="AG26" s="149"/>
    </row>
    <row r="27" spans="1:33" ht="24" customHeight="1" thickTop="1">
      <c r="A27" s="234" t="s">
        <v>82</v>
      </c>
      <c r="B27" s="234"/>
      <c r="C27" s="75"/>
      <c r="D27" s="75"/>
      <c r="E27" s="75"/>
      <c r="F27" s="75"/>
      <c r="G27" s="75" t="s">
        <v>83</v>
      </c>
      <c r="H27" s="118" t="s">
        <v>83</v>
      </c>
      <c r="I27" s="75"/>
      <c r="J27" s="75"/>
      <c r="K27" s="75"/>
      <c r="L27" s="75"/>
      <c r="M27" s="75"/>
      <c r="N27" s="75" t="s">
        <v>83</v>
      </c>
      <c r="O27" s="75" t="s">
        <v>83</v>
      </c>
      <c r="P27" s="75"/>
      <c r="Q27" s="75"/>
      <c r="R27" s="75"/>
      <c r="S27" s="75"/>
      <c r="T27" s="75"/>
      <c r="U27" s="75" t="s">
        <v>83</v>
      </c>
      <c r="V27" s="75" t="s">
        <v>83</v>
      </c>
      <c r="W27" s="75"/>
      <c r="X27" s="75"/>
      <c r="Y27" s="75"/>
      <c r="Z27" s="75"/>
      <c r="AA27" s="75"/>
      <c r="AB27" s="75" t="s">
        <v>83</v>
      </c>
      <c r="AC27" s="75" t="s">
        <v>83</v>
      </c>
      <c r="AD27" s="75"/>
      <c r="AE27" s="75" t="s">
        <v>81</v>
      </c>
      <c r="AF27" s="75" t="s">
        <v>81</v>
      </c>
      <c r="AG27" s="75" t="s">
        <v>81</v>
      </c>
    </row>
    <row r="28" spans="1:33" ht="24" customHeight="1">
      <c r="A28" s="234" t="s">
        <v>103</v>
      </c>
      <c r="B28" s="234"/>
      <c r="C28" s="235">
        <f>COUNTA(C9:AG9)</f>
        <v>31</v>
      </c>
      <c r="D28" s="236"/>
      <c r="E28" s="236"/>
      <c r="F28" s="236"/>
      <c r="G28" s="237"/>
      <c r="H28" s="238" t="s">
        <v>107</v>
      </c>
      <c r="I28" s="239"/>
      <c r="J28" s="239"/>
      <c r="K28" s="240"/>
      <c r="L28" s="235">
        <f>COUNTA(C33:AG33)</f>
        <v>31</v>
      </c>
      <c r="M28" s="236"/>
      <c r="N28" s="236"/>
      <c r="O28" s="237"/>
      <c r="P28" s="116"/>
      <c r="Q28" s="116"/>
      <c r="R28" s="116"/>
      <c r="S28" s="116"/>
      <c r="T28" s="116"/>
      <c r="U28" s="116"/>
      <c r="V28" s="22" t="s">
        <v>8</v>
      </c>
      <c r="W28" s="21" t="s">
        <v>11</v>
      </c>
      <c r="AB28" s="20"/>
      <c r="AC28" s="21" t="s">
        <v>12</v>
      </c>
      <c r="AF28" s="116"/>
      <c r="AG28" s="116"/>
    </row>
    <row r="29" spans="1:33" ht="24" customHeight="1">
      <c r="A29" s="234" t="s">
        <v>80</v>
      </c>
      <c r="B29" s="234"/>
      <c r="C29" s="235">
        <f>COUNTIF(C27:AG27,"対象外")</f>
        <v>3</v>
      </c>
      <c r="D29" s="236"/>
      <c r="E29" s="236"/>
      <c r="F29" s="236"/>
      <c r="G29" s="237"/>
      <c r="H29" s="238" t="s">
        <v>109</v>
      </c>
      <c r="I29" s="239"/>
      <c r="J29" s="239"/>
      <c r="K29" s="240"/>
      <c r="L29" s="235">
        <f>COUNTIF(C33:AG33,"土")+COUNTIF(C33:AG33,"日")</f>
        <v>8</v>
      </c>
      <c r="M29" s="236"/>
      <c r="N29" s="236"/>
      <c r="O29" s="237"/>
      <c r="P29" s="116"/>
      <c r="Q29" s="116"/>
      <c r="R29" s="116"/>
      <c r="S29" s="116"/>
      <c r="T29" s="116"/>
      <c r="U29" s="116"/>
      <c r="V29" s="22" t="s">
        <v>10</v>
      </c>
      <c r="W29" s="21" t="s">
        <v>13</v>
      </c>
      <c r="AB29" s="76"/>
      <c r="AC29" s="21" t="s">
        <v>15</v>
      </c>
      <c r="AF29" s="116"/>
      <c r="AG29" s="116"/>
    </row>
    <row r="30" spans="1:33" ht="24" customHeight="1">
      <c r="A30" s="234" t="s">
        <v>104</v>
      </c>
      <c r="B30" s="234"/>
      <c r="C30" s="235">
        <f>COUNTIF(C27:AG27,"閉所")</f>
        <v>8</v>
      </c>
      <c r="D30" s="236"/>
      <c r="E30" s="236"/>
      <c r="F30" s="236"/>
      <c r="G30" s="237"/>
      <c r="H30" s="250" t="s">
        <v>108</v>
      </c>
      <c r="I30" s="250"/>
      <c r="J30" s="250"/>
      <c r="K30" s="250"/>
      <c r="L30" s="251">
        <f>COUNTIFS(C33:AG33,"土",C9:AG9,"休",C27:AG27,"閉所")+COUNTIFS(C33:AG33,"日",C9:AG9,"休",C27:AG27,"閉所")</f>
        <v>8</v>
      </c>
      <c r="M30" s="244"/>
      <c r="N30" s="244"/>
      <c r="O30" s="244"/>
      <c r="P30" s="119"/>
      <c r="Q30" s="117"/>
      <c r="R30" s="117"/>
      <c r="S30" s="117"/>
      <c r="T30" s="117"/>
      <c r="U30" s="117"/>
      <c r="V30" s="22" t="s">
        <v>9</v>
      </c>
      <c r="W30" s="21" t="s">
        <v>14</v>
      </c>
      <c r="AB30" s="68"/>
      <c r="AC30" s="69"/>
      <c r="AF30" s="117"/>
      <c r="AG30" s="117"/>
    </row>
    <row r="31" spans="1:33" ht="24" customHeight="1">
      <c r="A31" s="234" t="s">
        <v>105</v>
      </c>
      <c r="B31" s="234"/>
      <c r="C31" s="241">
        <f>C30/(C28-C29)</f>
        <v>0.2857142857142857</v>
      </c>
      <c r="D31" s="242"/>
      <c r="E31" s="242"/>
      <c r="F31" s="242"/>
      <c r="G31" s="243"/>
      <c r="H31" s="250" t="s">
        <v>106</v>
      </c>
      <c r="I31" s="250"/>
      <c r="J31" s="250"/>
      <c r="K31" s="250"/>
      <c r="L31" s="252" t="str">
        <f>IF(L30&lt;=C30,"達成","未達成")</f>
        <v>達成</v>
      </c>
      <c r="M31" s="253"/>
      <c r="N31" s="253"/>
      <c r="O31" s="253"/>
      <c r="P31" s="27"/>
      <c r="Q31" s="27"/>
      <c r="R31" s="27"/>
      <c r="S31" s="27"/>
      <c r="T31" s="27"/>
      <c r="U31" s="27"/>
    </row>
    <row r="32" spans="1:33" ht="24" customHeight="1">
      <c r="A32" s="26"/>
      <c r="B32" s="26"/>
    </row>
    <row r="33" spans="1:33" ht="24" customHeight="1">
      <c r="A33" s="26"/>
      <c r="B33" s="26"/>
      <c r="C33" s="26" t="str">
        <f>IF(ISNUMBER(C7),TEXT(C8,"aaa"))</f>
        <v>火</v>
      </c>
      <c r="D33" s="26" t="str">
        <f t="shared" ref="D33:AG33" si="4">IF(ISNUMBER(D7),TEXT(D8,"aaa"))</f>
        <v>水</v>
      </c>
      <c r="E33" s="26" t="str">
        <f t="shared" si="4"/>
        <v>木</v>
      </c>
      <c r="F33" s="26" t="str">
        <f t="shared" si="4"/>
        <v>金</v>
      </c>
      <c r="G33" s="26" t="str">
        <f t="shared" si="4"/>
        <v>土</v>
      </c>
      <c r="H33" s="26" t="str">
        <f t="shared" si="4"/>
        <v>日</v>
      </c>
      <c r="I33" s="26" t="str">
        <f t="shared" si="4"/>
        <v>月</v>
      </c>
      <c r="J33" s="26" t="str">
        <f t="shared" si="4"/>
        <v>火</v>
      </c>
      <c r="K33" s="26" t="str">
        <f t="shared" si="4"/>
        <v>水</v>
      </c>
      <c r="L33" s="26" t="str">
        <f t="shared" si="4"/>
        <v>木</v>
      </c>
      <c r="M33" s="26" t="str">
        <f t="shared" si="4"/>
        <v>金</v>
      </c>
      <c r="N33" s="26" t="str">
        <f t="shared" si="4"/>
        <v>土</v>
      </c>
      <c r="O33" s="26" t="str">
        <f t="shared" si="4"/>
        <v>日</v>
      </c>
      <c r="P33" s="26" t="str">
        <f t="shared" si="4"/>
        <v>月</v>
      </c>
      <c r="Q33" s="26" t="str">
        <f t="shared" si="4"/>
        <v>火</v>
      </c>
      <c r="R33" s="26" t="str">
        <f t="shared" si="4"/>
        <v>水</v>
      </c>
      <c r="S33" s="26" t="str">
        <f t="shared" si="4"/>
        <v>木</v>
      </c>
      <c r="T33" s="26" t="str">
        <f t="shared" si="4"/>
        <v>金</v>
      </c>
      <c r="U33" s="26" t="str">
        <f t="shared" si="4"/>
        <v>土</v>
      </c>
      <c r="V33" s="26" t="str">
        <f t="shared" si="4"/>
        <v>日</v>
      </c>
      <c r="W33" s="26" t="str">
        <f t="shared" si="4"/>
        <v>月</v>
      </c>
      <c r="X33" s="26" t="str">
        <f t="shared" si="4"/>
        <v>火</v>
      </c>
      <c r="Y33" s="26" t="str">
        <f t="shared" si="4"/>
        <v>水</v>
      </c>
      <c r="Z33" s="26" t="str">
        <f t="shared" si="4"/>
        <v>木</v>
      </c>
      <c r="AA33" s="26" t="str">
        <f t="shared" si="4"/>
        <v>金</v>
      </c>
      <c r="AB33" s="26" t="str">
        <f t="shared" si="4"/>
        <v>土</v>
      </c>
      <c r="AC33" s="26" t="str">
        <f t="shared" si="4"/>
        <v>日</v>
      </c>
      <c r="AD33" s="26" t="str">
        <f t="shared" si="4"/>
        <v>月</v>
      </c>
      <c r="AE33" s="26" t="str">
        <f t="shared" si="4"/>
        <v>火</v>
      </c>
      <c r="AF33" s="26" t="str">
        <f t="shared" si="4"/>
        <v>水</v>
      </c>
      <c r="AG33" s="26" t="str">
        <f t="shared" si="4"/>
        <v>木</v>
      </c>
    </row>
    <row r="34" spans="1:33" ht="24" customHeight="1">
      <c r="A34" s="26"/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24" customHeight="1">
      <c r="A35" s="26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24" customHeight="1">
      <c r="A36" s="26"/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31.5" customHeight="1">
      <c r="A37" s="244" t="s">
        <v>45</v>
      </c>
      <c r="B37" s="244"/>
      <c r="C37" s="244">
        <f>DATEDIF(基本情報入力シート!B6,基本情報入力シート!D9+1,"D")</f>
        <v>121</v>
      </c>
      <c r="D37" s="244"/>
      <c r="E37" s="244"/>
      <c r="G37" s="245" t="s">
        <v>76</v>
      </c>
      <c r="H37" s="70" t="s">
        <v>74</v>
      </c>
      <c r="I37" s="73"/>
      <c r="J37" s="74"/>
      <c r="K37" s="74">
        <v>10</v>
      </c>
      <c r="L37" s="74">
        <v>11</v>
      </c>
      <c r="M37" s="74">
        <v>12</v>
      </c>
      <c r="N37" s="74">
        <v>1</v>
      </c>
      <c r="O37" s="74"/>
      <c r="P37" s="74"/>
      <c r="Q37" s="73"/>
      <c r="R37" s="74"/>
      <c r="S37" s="73"/>
      <c r="T37" s="74"/>
      <c r="U37" s="97" t="s">
        <v>78</v>
      </c>
    </row>
    <row r="38" spans="1:33" ht="31.5" customHeight="1">
      <c r="A38" s="248" t="s">
        <v>80</v>
      </c>
      <c r="B38" s="244"/>
      <c r="C38" s="244">
        <f>SUM(I39:T39)</f>
        <v>6</v>
      </c>
      <c r="D38" s="244"/>
      <c r="E38" s="244"/>
      <c r="G38" s="246"/>
      <c r="H38" s="70" t="s">
        <v>75</v>
      </c>
      <c r="I38" s="71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97" t="s">
        <v>79</v>
      </c>
    </row>
    <row r="39" spans="1:33" ht="31.5" customHeight="1">
      <c r="A39" s="248" t="s">
        <v>73</v>
      </c>
      <c r="B39" s="244"/>
      <c r="C39" s="244">
        <f>SUM(I40:T40)</f>
        <v>32</v>
      </c>
      <c r="D39" s="244"/>
      <c r="E39" s="244"/>
      <c r="G39" s="246"/>
      <c r="H39" s="70" t="s">
        <v>81</v>
      </c>
      <c r="I39" s="67"/>
      <c r="J39" s="152"/>
      <c r="K39" s="67"/>
      <c r="L39" s="152"/>
      <c r="M39" s="67">
        <v>3</v>
      </c>
      <c r="N39" s="152">
        <v>3</v>
      </c>
      <c r="O39" s="156"/>
      <c r="P39" s="141"/>
      <c r="Q39" s="67"/>
      <c r="R39" s="141"/>
      <c r="S39" s="67"/>
      <c r="T39" s="141"/>
      <c r="U39" s="97"/>
    </row>
    <row r="40" spans="1:33" ht="31.5" customHeight="1">
      <c r="A40" s="244" t="s">
        <v>46</v>
      </c>
      <c r="B40" s="244"/>
      <c r="C40" s="249">
        <f>IF(C37=0,"-",C39/(C37-C38))</f>
        <v>0.27826086956521739</v>
      </c>
      <c r="D40" s="249"/>
      <c r="E40" s="249"/>
      <c r="G40" s="247"/>
      <c r="H40" s="70" t="s">
        <v>77</v>
      </c>
      <c r="I40" s="132"/>
      <c r="J40" s="77"/>
      <c r="K40" s="77">
        <v>9</v>
      </c>
      <c r="L40" s="77">
        <v>9</v>
      </c>
      <c r="M40" s="77">
        <v>8</v>
      </c>
      <c r="N40" s="78">
        <v>6</v>
      </c>
      <c r="O40" s="78"/>
      <c r="P40" s="78"/>
      <c r="Q40" s="78"/>
      <c r="R40" s="78"/>
      <c r="S40" s="78"/>
      <c r="T40" s="78"/>
    </row>
    <row r="41" spans="1:33" ht="31.5" customHeight="1">
      <c r="H41" s="81"/>
      <c r="I41" s="82"/>
      <c r="J41" s="82"/>
      <c r="K41" s="83"/>
      <c r="L41" s="83"/>
      <c r="M41" s="83"/>
      <c r="N41" s="84"/>
      <c r="O41" s="84"/>
      <c r="P41" s="84"/>
      <c r="Q41" s="84"/>
      <c r="R41" s="84"/>
      <c r="S41" s="84"/>
      <c r="T41" s="84"/>
    </row>
    <row r="42" spans="1:33" ht="31.5" customHeight="1"/>
    <row r="43" spans="1:33" ht="31.5" customHeight="1"/>
    <row r="44" spans="1:33" ht="31.5" customHeight="1"/>
  </sheetData>
  <mergeCells count="36">
    <mergeCell ref="H31:K31"/>
    <mergeCell ref="L31:O31"/>
    <mergeCell ref="A37:B37"/>
    <mergeCell ref="C37:E37"/>
    <mergeCell ref="G37:G40"/>
    <mergeCell ref="A38:B38"/>
    <mergeCell ref="C38:E38"/>
    <mergeCell ref="A39:B39"/>
    <mergeCell ref="C39:E39"/>
    <mergeCell ref="A40:B40"/>
    <mergeCell ref="C40:E40"/>
    <mergeCell ref="A31:B31"/>
    <mergeCell ref="C31:G31"/>
    <mergeCell ref="A29:B29"/>
    <mergeCell ref="C29:G29"/>
    <mergeCell ref="H29:K29"/>
    <mergeCell ref="L29:O29"/>
    <mergeCell ref="A30:B30"/>
    <mergeCell ref="C30:G30"/>
    <mergeCell ref="H30:K30"/>
    <mergeCell ref="L30:O30"/>
    <mergeCell ref="P5:U5"/>
    <mergeCell ref="V5:AG5"/>
    <mergeCell ref="A7:A8"/>
    <mergeCell ref="A27:B27"/>
    <mergeCell ref="A28:B28"/>
    <mergeCell ref="C28:G28"/>
    <mergeCell ref="H28:K28"/>
    <mergeCell ref="L28:O28"/>
    <mergeCell ref="P2:U2"/>
    <mergeCell ref="V2:AG2"/>
    <mergeCell ref="P3:U3"/>
    <mergeCell ref="V3:AG3"/>
    <mergeCell ref="B4:J4"/>
    <mergeCell ref="P4:U4"/>
    <mergeCell ref="V4:AG4"/>
  </mergeCells>
  <phoneticPr fontId="1"/>
  <conditionalFormatting sqref="C7:C8">
    <cfRule type="expression" dxfId="77" priority="192">
      <formula>WEEKDAY(C$8,1)=1</formula>
    </cfRule>
    <cfRule type="expression" dxfId="76" priority="193">
      <formula>WEEKDAY(C$8,1)=7</formula>
    </cfRule>
  </conditionalFormatting>
  <conditionalFormatting sqref="D7:D8">
    <cfRule type="expression" dxfId="75" priority="190">
      <formula>WEEKDAY(D$8,1)=1</formula>
    </cfRule>
    <cfRule type="expression" dxfId="74" priority="191">
      <formula>WEEKDAY(D$8,1)=7</formula>
    </cfRule>
  </conditionalFormatting>
  <conditionalFormatting sqref="E7:E8">
    <cfRule type="expression" dxfId="73" priority="188">
      <formula>WEEKDAY(E$8,1)=1</formula>
    </cfRule>
    <cfRule type="expression" dxfId="72" priority="189">
      <formula>WEEKDAY(E$8,1)=7</formula>
    </cfRule>
  </conditionalFormatting>
  <conditionalFormatting sqref="F7:F8">
    <cfRule type="expression" dxfId="71" priority="186">
      <formula>WEEKDAY(F$8,1)=1</formula>
    </cfRule>
    <cfRule type="expression" dxfId="70" priority="187">
      <formula>WEEKDAY(F$8,1)=7</formula>
    </cfRule>
  </conditionalFormatting>
  <conditionalFormatting sqref="G7:G8">
    <cfRule type="expression" dxfId="69" priority="184">
      <formula>WEEKDAY(G$8,1)=1</formula>
    </cfRule>
    <cfRule type="expression" dxfId="68" priority="185">
      <formula>WEEKDAY(G$8,1)=7</formula>
    </cfRule>
  </conditionalFormatting>
  <conditionalFormatting sqref="H7:H8">
    <cfRule type="expression" dxfId="67" priority="182">
      <formula>WEEKDAY(H$8,1)=1</formula>
    </cfRule>
    <cfRule type="expression" dxfId="66" priority="183">
      <formula>WEEKDAY(H$8,1)=7</formula>
    </cfRule>
  </conditionalFormatting>
  <conditionalFormatting sqref="I7:I8">
    <cfRule type="expression" dxfId="65" priority="180">
      <formula>WEEKDAY(I$8,1)=1</formula>
    </cfRule>
    <cfRule type="expression" dxfId="64" priority="181">
      <formula>WEEKDAY(I$8,1)=7</formula>
    </cfRule>
  </conditionalFormatting>
  <conditionalFormatting sqref="J7:J8">
    <cfRule type="expression" dxfId="63" priority="178">
      <formula>WEEKDAY(J$8,1)=1</formula>
    </cfRule>
    <cfRule type="expression" dxfId="62" priority="179">
      <formula>WEEKDAY(J$8,1)=7</formula>
    </cfRule>
  </conditionalFormatting>
  <conditionalFormatting sqref="K7:K8">
    <cfRule type="expression" dxfId="61" priority="176">
      <formula>WEEKDAY(K$8,1)=1</formula>
    </cfRule>
    <cfRule type="expression" dxfId="60" priority="177">
      <formula>WEEKDAY(K$8,1)=7</formula>
    </cfRule>
  </conditionalFormatting>
  <conditionalFormatting sqref="L7:L8">
    <cfRule type="expression" dxfId="59" priority="174">
      <formula>WEEKDAY(L$8,1)=1</formula>
    </cfRule>
    <cfRule type="expression" dxfId="58" priority="175">
      <formula>WEEKDAY(L$8,1)=7</formula>
    </cfRule>
  </conditionalFormatting>
  <conditionalFormatting sqref="M7:M8">
    <cfRule type="expression" dxfId="57" priority="172">
      <formula>WEEKDAY(M$8,1)=1</formula>
    </cfRule>
    <cfRule type="expression" dxfId="56" priority="173">
      <formula>WEEKDAY(M$8,1)=7</formula>
    </cfRule>
  </conditionalFormatting>
  <conditionalFormatting sqref="N7:P8">
    <cfRule type="expression" dxfId="55" priority="170">
      <formula>WEEKDAY(N$8,1)=1</formula>
    </cfRule>
    <cfRule type="expression" dxfId="54" priority="171">
      <formula>WEEKDAY(N$8,1)=7</formula>
    </cfRule>
  </conditionalFormatting>
  <conditionalFormatting sqref="Q7:AD8">
    <cfRule type="expression" dxfId="53" priority="168">
      <formula>WEEKDAY(Q$8,1)=1</formula>
    </cfRule>
    <cfRule type="expression" dxfId="52" priority="169">
      <formula>WEEKDAY(Q$8,1)=7</formula>
    </cfRule>
  </conditionalFormatting>
  <conditionalFormatting sqref="C27:AG27">
    <cfRule type="containsText" dxfId="51" priority="137" operator="containsText" text="対象外">
      <formula>NOT(ISERROR(SEARCH("対象外",C27)))</formula>
    </cfRule>
    <cfRule type="containsText" dxfId="50" priority="138" operator="containsText" text="対象外">
      <formula>NOT(ISERROR(SEARCH("対象外",C27)))</formula>
    </cfRule>
    <cfRule type="containsText" dxfId="49" priority="139" operator="containsText" text="閉">
      <formula>NOT(ISERROR(SEARCH("閉",C27)))</formula>
    </cfRule>
  </conditionalFormatting>
  <conditionalFormatting sqref="I38:I39 P38:T39">
    <cfRule type="containsText" dxfId="48" priority="135" operator="containsText" text="実績">
      <formula>NOT(ISERROR(SEARCH("実績",I38)))</formula>
    </cfRule>
    <cfRule type="containsText" dxfId="47" priority="136" operator="containsText" text="予定">
      <formula>NOT(ISERROR(SEARCH("予定",I38)))</formula>
    </cfRule>
  </conditionalFormatting>
  <conditionalFormatting sqref="C11:AD26">
    <cfRule type="expression" dxfId="46" priority="133">
      <formula>WEEKDAY(C$8,1)=1</formula>
    </cfRule>
    <cfRule type="expression" dxfId="45" priority="134">
      <formula>WEEKDAY(C$8,1)=7</formula>
    </cfRule>
  </conditionalFormatting>
  <conditionalFormatting sqref="C10:E10">
    <cfRule type="expression" dxfId="44" priority="87">
      <formula>WEEKDAY(C$8,1)=1</formula>
    </cfRule>
    <cfRule type="expression" dxfId="43" priority="88">
      <formula>WEEKDAY(C$8,1)=7</formula>
    </cfRule>
  </conditionalFormatting>
  <conditionalFormatting sqref="F9">
    <cfRule type="expression" dxfId="42" priority="77">
      <formula>WEEKDAY(F$8,1)=1</formula>
    </cfRule>
    <cfRule type="expression" dxfId="41" priority="78">
      <formula>WEEKDAY(F$8,1)=7</formula>
    </cfRule>
  </conditionalFormatting>
  <conditionalFormatting sqref="F10">
    <cfRule type="expression" dxfId="40" priority="75">
      <formula>WEEKDAY(F$8,1)=1</formula>
    </cfRule>
    <cfRule type="expression" dxfId="39" priority="76">
      <formula>WEEKDAY(F$8,1)=7</formula>
    </cfRule>
  </conditionalFormatting>
  <conditionalFormatting sqref="C9:E9">
    <cfRule type="expression" dxfId="38" priority="89">
      <formula>WEEKDAY(C$8,1)=1</formula>
    </cfRule>
    <cfRule type="expression" dxfId="37" priority="90">
      <formula>WEEKDAY(C$8,1)=7</formula>
    </cfRule>
  </conditionalFormatting>
  <conditionalFormatting sqref="J38:O39">
    <cfRule type="containsText" dxfId="36" priority="13" operator="containsText" text="実績">
      <formula>NOT(ISERROR(SEARCH("実績",J38)))</formula>
    </cfRule>
    <cfRule type="containsText" dxfId="35" priority="14" operator="containsText" text="予定">
      <formula>NOT(ISERROR(SEARCH("予定",J38)))</formula>
    </cfRule>
  </conditionalFormatting>
  <conditionalFormatting sqref="G9:L9 N9:S9 U9:Z9 AB9:AD9">
    <cfRule type="expression" dxfId="34" priority="11">
      <formula>WEEKDAY(G$8,1)=1</formula>
    </cfRule>
    <cfRule type="expression" dxfId="33" priority="12">
      <formula>WEEKDAY(G$8,1)=7</formula>
    </cfRule>
  </conditionalFormatting>
  <conditionalFormatting sqref="G10:L10 N10:S10 U10:Z10 AB10:AD10">
    <cfRule type="expression" dxfId="32" priority="9">
      <formula>WEEKDAY(G$8,1)=1</formula>
    </cfRule>
    <cfRule type="expression" dxfId="31" priority="10">
      <formula>WEEKDAY(G$8,1)=7</formula>
    </cfRule>
  </conditionalFormatting>
  <conditionalFormatting sqref="M9 T9 AA9">
    <cfRule type="expression" dxfId="30" priority="7">
      <formula>WEEKDAY(M$8,1)=1</formula>
    </cfRule>
    <cfRule type="expression" dxfId="29" priority="8">
      <formula>WEEKDAY(M$8,1)=7</formula>
    </cfRule>
  </conditionalFormatting>
  <conditionalFormatting sqref="M10 T10 AA10">
    <cfRule type="expression" dxfId="28" priority="5">
      <formula>WEEKDAY(M$8,1)=1</formula>
    </cfRule>
    <cfRule type="expression" dxfId="27" priority="6">
      <formula>WEEKDAY(M$8,1)=7</formula>
    </cfRule>
  </conditionalFormatting>
  <conditionalFormatting sqref="AE9:AG9">
    <cfRule type="expression" dxfId="26" priority="3">
      <formula>WEEKDAY(AE$8,1)=1</formula>
    </cfRule>
    <cfRule type="expression" dxfId="25" priority="4">
      <formula>WEEKDAY(AE$8,1)=7</formula>
    </cfRule>
  </conditionalFormatting>
  <conditionalFormatting sqref="AE10:AG10">
    <cfRule type="expression" dxfId="24" priority="1">
      <formula>WEEKDAY(AE$8,1)=1</formula>
    </cfRule>
    <cfRule type="expression" dxfId="23" priority="2">
      <formula>WEEKDAY(AE$8,1)=7</formula>
    </cfRule>
  </conditionalFormatting>
  <dataValidations count="3">
    <dataValidation type="list" allowBlank="1" showInputMessage="1" showErrorMessage="1" sqref="I38:T38" xr:uid="{F1C46825-AF0A-482D-BA52-7ABAFE847FEA}">
      <formula1>$U$37:$U$39</formula1>
    </dataValidation>
    <dataValidation type="list" allowBlank="1" showInputMessage="1" showErrorMessage="1" sqref="C27:AG27" xr:uid="{A37A2AD0-B5DE-461F-9EF0-396BD228A498}">
      <formula1>$E$2:$E$6</formula1>
    </dataValidation>
    <dataValidation type="list" allowBlank="1" showInputMessage="1" showErrorMessage="1" sqref="C9:AD26 AE9:AG10" xr:uid="{E5488968-2A40-4812-818C-4DB2F31C645C}">
      <formula1>$V$28:$V$31</formula1>
    </dataValidation>
  </dataValidations>
  <pageMargins left="0.43" right="0.28000000000000003" top="0.42" bottom="0.39" header="0.26" footer="0.26"/>
  <pageSetup paperSize="9"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5640-3487-4310-AF03-42D62CA591CD}">
  <sheetPr>
    <tabColor rgb="FF00B0F0"/>
    <pageSetUpPr fitToPage="1"/>
  </sheetPr>
  <dimension ref="A1:AG44"/>
  <sheetViews>
    <sheetView view="pageBreakPreview" zoomScale="55" zoomScaleNormal="100" zoomScaleSheetLayoutView="55" workbookViewId="0">
      <selection activeCell="L41" sqref="L41"/>
    </sheetView>
  </sheetViews>
  <sheetFormatPr defaultColWidth="13.625" defaultRowHeight="24" customHeight="1"/>
  <cols>
    <col min="1" max="1" width="13.625" style="21"/>
    <col min="2" max="2" width="19.875" style="21" customWidth="1"/>
    <col min="3" max="33" width="5" style="21" customWidth="1"/>
    <col min="34" max="35" width="6.125" style="21" customWidth="1"/>
    <col min="36" max="16384" width="13.625" style="21"/>
  </cols>
  <sheetData>
    <row r="1" spans="1:33" ht="24" customHeight="1">
      <c r="A1" s="30" t="s">
        <v>17</v>
      </c>
      <c r="B1" s="29" t="s">
        <v>18</v>
      </c>
    </row>
    <row r="2" spans="1:33" ht="24" customHeight="1">
      <c r="A2" s="140" t="s">
        <v>32</v>
      </c>
      <c r="B2" s="41">
        <v>2027</v>
      </c>
      <c r="C2" s="37" t="s">
        <v>33</v>
      </c>
      <c r="E2" s="42" t="s">
        <v>83</v>
      </c>
      <c r="P2" s="227" t="s">
        <v>36</v>
      </c>
      <c r="Q2" s="227"/>
      <c r="R2" s="227"/>
      <c r="S2" s="227"/>
      <c r="T2" s="227"/>
      <c r="U2" s="227"/>
      <c r="V2" s="228" t="str">
        <f>+基本情報入力シート!B11</f>
        <v>株式会社◇◇◇◇◇◇◇◇◇◇◇◇</v>
      </c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24" customHeight="1">
      <c r="A3" s="140" t="s">
        <v>29</v>
      </c>
      <c r="B3" s="41">
        <v>1</v>
      </c>
      <c r="C3" s="37" t="s">
        <v>31</v>
      </c>
      <c r="E3" s="97" t="s">
        <v>81</v>
      </c>
      <c r="P3" s="229" t="s">
        <v>6</v>
      </c>
      <c r="Q3" s="229"/>
      <c r="R3" s="229"/>
      <c r="S3" s="229"/>
      <c r="T3" s="229"/>
      <c r="U3" s="229"/>
      <c r="V3" s="230" t="str">
        <f>+基本情報入力シート!B14</f>
        <v>□□　□□</v>
      </c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</row>
    <row r="4" spans="1:33" ht="24" customHeight="1">
      <c r="A4" s="22"/>
      <c r="B4" s="231"/>
      <c r="C4" s="231"/>
      <c r="D4" s="231"/>
      <c r="E4" s="231"/>
      <c r="F4" s="231"/>
      <c r="G4" s="231"/>
      <c r="H4" s="231"/>
      <c r="I4" s="231"/>
      <c r="J4" s="231"/>
      <c r="P4" s="229" t="s">
        <v>7</v>
      </c>
      <c r="Q4" s="229"/>
      <c r="R4" s="229"/>
      <c r="S4" s="229"/>
      <c r="T4" s="229"/>
      <c r="U4" s="229"/>
      <c r="V4" s="230" t="str">
        <f>+基本情報入力シート!B15</f>
        <v>■■　■■</v>
      </c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</row>
    <row r="5" spans="1:33" ht="24" customHeight="1">
      <c r="A5" s="26" t="s">
        <v>26</v>
      </c>
      <c r="B5" s="145" t="str">
        <f>""&amp;基本情報入力シート!B5&amp;""&amp;基本情報入力シート!B4</f>
        <v>△△△△△△【　　　　ー　　　】○○○○○○○○○○○○○工事</v>
      </c>
      <c r="C5" s="97"/>
      <c r="D5" s="97"/>
      <c r="E5" s="97"/>
      <c r="F5" s="97"/>
      <c r="G5" s="97"/>
      <c r="H5" s="97"/>
      <c r="I5" s="97"/>
      <c r="J5" s="97"/>
      <c r="P5" s="229" t="s">
        <v>35</v>
      </c>
      <c r="Q5" s="229"/>
      <c r="R5" s="229"/>
      <c r="S5" s="229"/>
      <c r="T5" s="229"/>
      <c r="U5" s="229"/>
      <c r="V5" s="230" t="str">
        <f>TEXT(基本情報入力シート!B6,"[$-ja-JP]ggge年m月d日")&amp;"　から　"&amp;TEXT(基本情報入力シート!D9,"[$-ja-JP]ggge年m月d日")&amp;"　まで"</f>
        <v>令和8年10月1日　から　令和9年1月29日　まで</v>
      </c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</row>
    <row r="6" spans="1:33" ht="24" customHeight="1">
      <c r="A6" s="36"/>
      <c r="B6" s="36"/>
      <c r="P6" s="143"/>
      <c r="Q6" s="143"/>
      <c r="R6" s="143"/>
      <c r="S6" s="143"/>
      <c r="T6" s="143"/>
      <c r="U6" s="143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</row>
    <row r="7" spans="1:33" ht="24" customHeight="1">
      <c r="A7" s="232" t="s">
        <v>44</v>
      </c>
      <c r="B7" s="24" t="s">
        <v>27</v>
      </c>
      <c r="C7" s="146">
        <v>1</v>
      </c>
      <c r="D7" s="146">
        <v>2</v>
      </c>
      <c r="E7" s="146">
        <v>3</v>
      </c>
      <c r="F7" s="155">
        <v>4</v>
      </c>
      <c r="G7" s="155">
        <v>5</v>
      </c>
      <c r="H7" s="155">
        <v>6</v>
      </c>
      <c r="I7" s="155">
        <v>7</v>
      </c>
      <c r="J7" s="155">
        <v>8</v>
      </c>
      <c r="K7" s="155">
        <v>9</v>
      </c>
      <c r="L7" s="155">
        <v>10</v>
      </c>
      <c r="M7" s="155">
        <v>11</v>
      </c>
      <c r="N7" s="155">
        <v>12</v>
      </c>
      <c r="O7" s="155">
        <v>13</v>
      </c>
      <c r="P7" s="155">
        <v>14</v>
      </c>
      <c r="Q7" s="155">
        <v>15</v>
      </c>
      <c r="R7" s="155">
        <v>16</v>
      </c>
      <c r="S7" s="155">
        <v>17</v>
      </c>
      <c r="T7" s="155">
        <v>18</v>
      </c>
      <c r="U7" s="155">
        <v>19</v>
      </c>
      <c r="V7" s="155">
        <v>20</v>
      </c>
      <c r="W7" s="155">
        <v>21</v>
      </c>
      <c r="X7" s="155">
        <v>22</v>
      </c>
      <c r="Y7" s="155">
        <v>23</v>
      </c>
      <c r="Z7" s="155">
        <v>24</v>
      </c>
      <c r="AA7" s="155">
        <v>25</v>
      </c>
      <c r="AB7" s="155">
        <v>26</v>
      </c>
      <c r="AC7" s="155">
        <v>27</v>
      </c>
      <c r="AD7" s="155">
        <v>28</v>
      </c>
      <c r="AE7" s="155">
        <v>29</v>
      </c>
      <c r="AF7" s="146">
        <v>30</v>
      </c>
      <c r="AG7" s="146">
        <v>31</v>
      </c>
    </row>
    <row r="8" spans="1:33" ht="24" customHeight="1" thickBot="1">
      <c r="A8" s="233"/>
      <c r="B8" s="46" t="s">
        <v>28</v>
      </c>
      <c r="C8" s="147">
        <f t="shared" ref="C8" si="0">DATE($B$2,$B$3,C7)</f>
        <v>46388</v>
      </c>
      <c r="D8" s="147">
        <f t="shared" ref="D8:AF8" si="1">DATE($B$2,$B$3,D7)</f>
        <v>46389</v>
      </c>
      <c r="E8" s="147">
        <f t="shared" si="1"/>
        <v>46390</v>
      </c>
      <c r="F8" s="47">
        <f t="shared" si="1"/>
        <v>46391</v>
      </c>
      <c r="G8" s="47">
        <f t="shared" si="1"/>
        <v>46392</v>
      </c>
      <c r="H8" s="47">
        <f t="shared" si="1"/>
        <v>46393</v>
      </c>
      <c r="I8" s="47">
        <f t="shared" si="1"/>
        <v>46394</v>
      </c>
      <c r="J8" s="47">
        <f t="shared" si="1"/>
        <v>46395</v>
      </c>
      <c r="K8" s="47">
        <f t="shared" si="1"/>
        <v>46396</v>
      </c>
      <c r="L8" s="47">
        <f t="shared" si="1"/>
        <v>46397</v>
      </c>
      <c r="M8" s="47">
        <f t="shared" si="1"/>
        <v>46398</v>
      </c>
      <c r="N8" s="47">
        <f t="shared" si="1"/>
        <v>46399</v>
      </c>
      <c r="O8" s="47">
        <f t="shared" si="1"/>
        <v>46400</v>
      </c>
      <c r="P8" s="47">
        <f t="shared" si="1"/>
        <v>46401</v>
      </c>
      <c r="Q8" s="47">
        <f t="shared" si="1"/>
        <v>46402</v>
      </c>
      <c r="R8" s="47">
        <f t="shared" si="1"/>
        <v>46403</v>
      </c>
      <c r="S8" s="47">
        <f t="shared" si="1"/>
        <v>46404</v>
      </c>
      <c r="T8" s="47">
        <f t="shared" si="1"/>
        <v>46405</v>
      </c>
      <c r="U8" s="47">
        <f t="shared" si="1"/>
        <v>46406</v>
      </c>
      <c r="V8" s="47">
        <f t="shared" si="1"/>
        <v>46407</v>
      </c>
      <c r="W8" s="47">
        <f t="shared" si="1"/>
        <v>46408</v>
      </c>
      <c r="X8" s="47">
        <f t="shared" si="1"/>
        <v>46409</v>
      </c>
      <c r="Y8" s="47">
        <f t="shared" si="1"/>
        <v>46410</v>
      </c>
      <c r="Z8" s="47">
        <f t="shared" si="1"/>
        <v>46411</v>
      </c>
      <c r="AA8" s="47">
        <f t="shared" si="1"/>
        <v>46412</v>
      </c>
      <c r="AB8" s="47">
        <f t="shared" si="1"/>
        <v>46413</v>
      </c>
      <c r="AC8" s="47">
        <f t="shared" si="1"/>
        <v>46414</v>
      </c>
      <c r="AD8" s="47">
        <f t="shared" si="1"/>
        <v>46415</v>
      </c>
      <c r="AE8" s="47">
        <f t="shared" si="1"/>
        <v>46416</v>
      </c>
      <c r="AF8" s="147">
        <f t="shared" si="1"/>
        <v>46417</v>
      </c>
      <c r="AG8" s="147">
        <f t="shared" ref="AG8" si="2">DATE($B$2,$B$3,AG7)</f>
        <v>46418</v>
      </c>
    </row>
    <row r="9" spans="1:33" ht="24" customHeight="1" thickTop="1">
      <c r="A9" s="45" t="s">
        <v>30</v>
      </c>
      <c r="B9" s="142" t="str">
        <f>V3</f>
        <v>□□　□□</v>
      </c>
      <c r="C9" s="148" t="s">
        <v>9</v>
      </c>
      <c r="D9" s="148" t="s">
        <v>9</v>
      </c>
      <c r="E9" s="148" t="s">
        <v>9</v>
      </c>
      <c r="F9" s="162" t="s">
        <v>8</v>
      </c>
      <c r="G9" s="162" t="s">
        <v>8</v>
      </c>
      <c r="H9" s="162" t="s">
        <v>8</v>
      </c>
      <c r="I9" s="157" t="s">
        <v>8</v>
      </c>
      <c r="J9" s="157" t="s">
        <v>8</v>
      </c>
      <c r="K9" s="157" t="s">
        <v>9</v>
      </c>
      <c r="L9" s="162" t="s">
        <v>9</v>
      </c>
      <c r="M9" s="162" t="s">
        <v>8</v>
      </c>
      <c r="N9" s="162" t="s">
        <v>8</v>
      </c>
      <c r="O9" s="162" t="s">
        <v>8</v>
      </c>
      <c r="P9" s="162" t="s">
        <v>8</v>
      </c>
      <c r="Q9" s="162" t="s">
        <v>8</v>
      </c>
      <c r="R9" s="162" t="s">
        <v>9</v>
      </c>
      <c r="S9" s="162" t="s">
        <v>9</v>
      </c>
      <c r="T9" s="162" t="s">
        <v>8</v>
      </c>
      <c r="U9" s="162" t="s">
        <v>8</v>
      </c>
      <c r="V9" s="162" t="s">
        <v>8</v>
      </c>
      <c r="W9" s="162" t="s">
        <v>8</v>
      </c>
      <c r="X9" s="162" t="s">
        <v>8</v>
      </c>
      <c r="Y9" s="162" t="s">
        <v>9</v>
      </c>
      <c r="Z9" s="162" t="s">
        <v>9</v>
      </c>
      <c r="AA9" s="162" t="s">
        <v>8</v>
      </c>
      <c r="AB9" s="162" t="s">
        <v>8</v>
      </c>
      <c r="AC9" s="162" t="s">
        <v>8</v>
      </c>
      <c r="AD9" s="162" t="s">
        <v>8</v>
      </c>
      <c r="AE9" s="162" t="s">
        <v>8</v>
      </c>
      <c r="AF9" s="148"/>
      <c r="AG9" s="148"/>
    </row>
    <row r="10" spans="1:33" ht="24" customHeight="1">
      <c r="A10" s="25" t="s">
        <v>34</v>
      </c>
      <c r="B10" s="140" t="str">
        <f>V4</f>
        <v>■■　■■</v>
      </c>
      <c r="C10" s="148" t="s">
        <v>9</v>
      </c>
      <c r="D10" s="148" t="s">
        <v>9</v>
      </c>
      <c r="E10" s="148" t="s">
        <v>9</v>
      </c>
      <c r="F10" s="162" t="s">
        <v>8</v>
      </c>
      <c r="G10" s="162" t="s">
        <v>8</v>
      </c>
      <c r="H10" s="162" t="s">
        <v>8</v>
      </c>
      <c r="I10" s="157" t="s">
        <v>8</v>
      </c>
      <c r="J10" s="157" t="s">
        <v>8</v>
      </c>
      <c r="K10" s="157" t="s">
        <v>9</v>
      </c>
      <c r="L10" s="162" t="s">
        <v>9</v>
      </c>
      <c r="M10" s="162" t="s">
        <v>8</v>
      </c>
      <c r="N10" s="162" t="s">
        <v>8</v>
      </c>
      <c r="O10" s="162" t="s">
        <v>8</v>
      </c>
      <c r="P10" s="162" t="s">
        <v>8</v>
      </c>
      <c r="Q10" s="162" t="s">
        <v>8</v>
      </c>
      <c r="R10" s="162" t="s">
        <v>9</v>
      </c>
      <c r="S10" s="162" t="s">
        <v>9</v>
      </c>
      <c r="T10" s="162" t="s">
        <v>8</v>
      </c>
      <c r="U10" s="162" t="s">
        <v>8</v>
      </c>
      <c r="V10" s="162" t="s">
        <v>8</v>
      </c>
      <c r="W10" s="162" t="s">
        <v>8</v>
      </c>
      <c r="X10" s="162" t="s">
        <v>8</v>
      </c>
      <c r="Y10" s="162" t="s">
        <v>9</v>
      </c>
      <c r="Z10" s="162" t="s">
        <v>9</v>
      </c>
      <c r="AA10" s="162" t="s">
        <v>8</v>
      </c>
      <c r="AB10" s="162" t="s">
        <v>8</v>
      </c>
      <c r="AC10" s="162" t="s">
        <v>8</v>
      </c>
      <c r="AD10" s="162" t="s">
        <v>8</v>
      </c>
      <c r="AE10" s="162" t="s">
        <v>8</v>
      </c>
      <c r="AF10" s="148"/>
      <c r="AG10" s="148"/>
    </row>
    <row r="11" spans="1:33" ht="24" customHeight="1">
      <c r="A11" s="23">
        <v>1</v>
      </c>
      <c r="B11" s="140"/>
      <c r="C11" s="146"/>
      <c r="D11" s="146"/>
      <c r="E11" s="146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46"/>
      <c r="AG11" s="146"/>
    </row>
    <row r="12" spans="1:33" ht="24" customHeight="1">
      <c r="A12" s="23">
        <v>2</v>
      </c>
      <c r="B12" s="140"/>
      <c r="C12" s="146"/>
      <c r="D12" s="146"/>
      <c r="E12" s="146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46"/>
      <c r="AG12" s="146"/>
    </row>
    <row r="13" spans="1:33" ht="24" customHeight="1">
      <c r="A13" s="23">
        <v>3</v>
      </c>
      <c r="B13" s="140"/>
      <c r="C13" s="146"/>
      <c r="D13" s="146"/>
      <c r="E13" s="146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46"/>
      <c r="AG13" s="146"/>
    </row>
    <row r="14" spans="1:33" ht="24" customHeight="1">
      <c r="A14" s="23">
        <v>4</v>
      </c>
      <c r="B14" s="140"/>
      <c r="C14" s="146"/>
      <c r="D14" s="146"/>
      <c r="E14" s="146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46"/>
      <c r="AG14" s="146"/>
    </row>
    <row r="15" spans="1:33" ht="24" customHeight="1">
      <c r="A15" s="23">
        <v>5</v>
      </c>
      <c r="B15" s="140"/>
      <c r="C15" s="146"/>
      <c r="D15" s="146"/>
      <c r="E15" s="146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46"/>
      <c r="AG15" s="146"/>
    </row>
    <row r="16" spans="1:33" ht="24" customHeight="1">
      <c r="A16" s="23">
        <v>6</v>
      </c>
      <c r="B16" s="140"/>
      <c r="C16" s="146"/>
      <c r="D16" s="146"/>
      <c r="E16" s="146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46"/>
      <c r="AG16" s="146"/>
    </row>
    <row r="17" spans="1:33" ht="24" customHeight="1">
      <c r="A17" s="23">
        <v>7</v>
      </c>
      <c r="B17" s="140"/>
      <c r="C17" s="146"/>
      <c r="D17" s="146"/>
      <c r="E17" s="146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46"/>
      <c r="AG17" s="146"/>
    </row>
    <row r="18" spans="1:33" ht="24" customHeight="1">
      <c r="A18" s="23">
        <v>8</v>
      </c>
      <c r="B18" s="140"/>
      <c r="C18" s="146"/>
      <c r="D18" s="146"/>
      <c r="E18" s="146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46"/>
      <c r="AG18" s="146"/>
    </row>
    <row r="19" spans="1:33" ht="24" customHeight="1">
      <c r="A19" s="23">
        <v>9</v>
      </c>
      <c r="B19" s="140"/>
      <c r="C19" s="146"/>
      <c r="D19" s="146"/>
      <c r="E19" s="146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46"/>
      <c r="AG19" s="146"/>
    </row>
    <row r="20" spans="1:33" ht="24" customHeight="1">
      <c r="A20" s="23">
        <v>10</v>
      </c>
      <c r="B20" s="140"/>
      <c r="C20" s="146"/>
      <c r="D20" s="146"/>
      <c r="E20" s="146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46"/>
      <c r="AG20" s="146"/>
    </row>
    <row r="21" spans="1:33" ht="24" customHeight="1">
      <c r="A21" s="23">
        <v>11</v>
      </c>
      <c r="B21" s="140"/>
      <c r="C21" s="146"/>
      <c r="D21" s="146"/>
      <c r="E21" s="146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46"/>
      <c r="AG21" s="146"/>
    </row>
    <row r="22" spans="1:33" ht="24" customHeight="1">
      <c r="A22" s="23">
        <v>12</v>
      </c>
      <c r="B22" s="140"/>
      <c r="C22" s="146"/>
      <c r="D22" s="146"/>
      <c r="E22" s="146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46"/>
      <c r="AG22" s="146"/>
    </row>
    <row r="23" spans="1:33" ht="24" customHeight="1">
      <c r="A23" s="23">
        <v>13</v>
      </c>
      <c r="B23" s="140"/>
      <c r="C23" s="146"/>
      <c r="D23" s="146"/>
      <c r="E23" s="146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46"/>
      <c r="AG23" s="146"/>
    </row>
    <row r="24" spans="1:33" ht="24" customHeight="1">
      <c r="A24" s="23">
        <v>14</v>
      </c>
      <c r="B24" s="140"/>
      <c r="C24" s="146"/>
      <c r="D24" s="146"/>
      <c r="E24" s="146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46"/>
      <c r="AG24" s="146"/>
    </row>
    <row r="25" spans="1:33" ht="24" customHeight="1">
      <c r="A25" s="23">
        <v>15</v>
      </c>
      <c r="B25" s="140"/>
      <c r="C25" s="146"/>
      <c r="D25" s="146"/>
      <c r="E25" s="146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46"/>
      <c r="AG25" s="146"/>
    </row>
    <row r="26" spans="1:33" ht="24" customHeight="1" thickBot="1">
      <c r="A26" s="43">
        <v>16</v>
      </c>
      <c r="B26" s="44"/>
      <c r="C26" s="149"/>
      <c r="D26" s="149"/>
      <c r="E26" s="149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149"/>
      <c r="AG26" s="149"/>
    </row>
    <row r="27" spans="1:33" ht="24" customHeight="1" thickTop="1">
      <c r="A27" s="234" t="s">
        <v>82</v>
      </c>
      <c r="B27" s="234"/>
      <c r="C27" s="153" t="s">
        <v>81</v>
      </c>
      <c r="D27" s="153" t="s">
        <v>81</v>
      </c>
      <c r="E27" s="153" t="s">
        <v>81</v>
      </c>
      <c r="F27" s="75"/>
      <c r="G27" s="75"/>
      <c r="H27" s="75"/>
      <c r="I27" s="75"/>
      <c r="J27" s="75"/>
      <c r="K27" s="75" t="s">
        <v>83</v>
      </c>
      <c r="L27" s="75" t="s">
        <v>83</v>
      </c>
      <c r="M27" s="75"/>
      <c r="N27" s="75"/>
      <c r="O27" s="75"/>
      <c r="P27" s="75"/>
      <c r="Q27" s="75"/>
      <c r="R27" s="75" t="s">
        <v>83</v>
      </c>
      <c r="S27" s="75" t="s">
        <v>83</v>
      </c>
      <c r="T27" s="75"/>
      <c r="U27" s="75"/>
      <c r="V27" s="75"/>
      <c r="W27" s="75"/>
      <c r="X27" s="75"/>
      <c r="Y27" s="75" t="s">
        <v>83</v>
      </c>
      <c r="Z27" s="75" t="s">
        <v>83</v>
      </c>
      <c r="AA27" s="75"/>
      <c r="AB27" s="75"/>
      <c r="AC27" s="75"/>
      <c r="AD27" s="75"/>
      <c r="AE27" s="75"/>
      <c r="AF27" s="153"/>
      <c r="AG27" s="153"/>
    </row>
    <row r="28" spans="1:33" ht="24" customHeight="1">
      <c r="A28" s="234" t="s">
        <v>103</v>
      </c>
      <c r="B28" s="234"/>
      <c r="C28" s="235">
        <f>COUNTA(C9:AG9)</f>
        <v>29</v>
      </c>
      <c r="D28" s="236"/>
      <c r="E28" s="236"/>
      <c r="F28" s="236"/>
      <c r="G28" s="237"/>
      <c r="H28" s="238" t="s">
        <v>107</v>
      </c>
      <c r="I28" s="239"/>
      <c r="J28" s="239"/>
      <c r="K28" s="240"/>
      <c r="L28" s="235">
        <f>COUNTA(C33:AG33)</f>
        <v>31</v>
      </c>
      <c r="M28" s="236"/>
      <c r="N28" s="236"/>
      <c r="O28" s="237"/>
      <c r="P28" s="116"/>
      <c r="Q28" s="116"/>
      <c r="R28" s="116"/>
      <c r="S28" s="116"/>
      <c r="T28" s="116"/>
      <c r="U28" s="116"/>
      <c r="V28" s="22" t="s">
        <v>8</v>
      </c>
      <c r="W28" s="21" t="s">
        <v>11</v>
      </c>
      <c r="AB28" s="20"/>
      <c r="AC28" s="21" t="s">
        <v>12</v>
      </c>
      <c r="AF28" s="116"/>
      <c r="AG28" s="116"/>
    </row>
    <row r="29" spans="1:33" ht="24" customHeight="1">
      <c r="A29" s="234" t="s">
        <v>80</v>
      </c>
      <c r="B29" s="234"/>
      <c r="C29" s="235">
        <f>COUNTIF(C27:AG27,"対象外")</f>
        <v>3</v>
      </c>
      <c r="D29" s="236"/>
      <c r="E29" s="236"/>
      <c r="F29" s="236"/>
      <c r="G29" s="237"/>
      <c r="H29" s="238" t="s">
        <v>109</v>
      </c>
      <c r="I29" s="239"/>
      <c r="J29" s="239"/>
      <c r="K29" s="240"/>
      <c r="L29" s="235">
        <f>COUNTIF(C33:AG33,"土")+COUNTIF(C33:AG33,"日")</f>
        <v>10</v>
      </c>
      <c r="M29" s="236"/>
      <c r="N29" s="236"/>
      <c r="O29" s="237"/>
      <c r="P29" s="116"/>
      <c r="Q29" s="116"/>
      <c r="R29" s="116"/>
      <c r="S29" s="116"/>
      <c r="T29" s="116"/>
      <c r="U29" s="116"/>
      <c r="V29" s="22" t="s">
        <v>10</v>
      </c>
      <c r="W29" s="21" t="s">
        <v>13</v>
      </c>
      <c r="AB29" s="76"/>
      <c r="AC29" s="21" t="s">
        <v>15</v>
      </c>
      <c r="AF29" s="116"/>
      <c r="AG29" s="116"/>
    </row>
    <row r="30" spans="1:33" ht="24" customHeight="1">
      <c r="A30" s="234" t="s">
        <v>104</v>
      </c>
      <c r="B30" s="234"/>
      <c r="C30" s="235">
        <f>COUNTIF(C27:AG27,"閉所")</f>
        <v>6</v>
      </c>
      <c r="D30" s="236"/>
      <c r="E30" s="236"/>
      <c r="F30" s="236"/>
      <c r="G30" s="237"/>
      <c r="H30" s="250" t="s">
        <v>108</v>
      </c>
      <c r="I30" s="250"/>
      <c r="J30" s="250"/>
      <c r="K30" s="250"/>
      <c r="L30" s="251">
        <f>COUNTIFS(C33:AG33,"土",C9:AG9,"休",C27:AG27,"閉所")+COUNTIFS(C33:AG33,"日",C9:AG9,"休",C27:AG27,"閉所")</f>
        <v>6</v>
      </c>
      <c r="M30" s="244"/>
      <c r="N30" s="244"/>
      <c r="O30" s="244"/>
      <c r="P30" s="119"/>
      <c r="Q30" s="117"/>
      <c r="R30" s="117"/>
      <c r="S30" s="117"/>
      <c r="T30" s="117"/>
      <c r="U30" s="117"/>
      <c r="V30" s="22" t="s">
        <v>9</v>
      </c>
      <c r="W30" s="21" t="s">
        <v>14</v>
      </c>
      <c r="AB30" s="68"/>
      <c r="AC30" s="69"/>
      <c r="AF30" s="117"/>
      <c r="AG30" s="117"/>
    </row>
    <row r="31" spans="1:33" ht="24" customHeight="1">
      <c r="A31" s="234" t="s">
        <v>105</v>
      </c>
      <c r="B31" s="234"/>
      <c r="C31" s="241">
        <f>C30/(C28-C29)</f>
        <v>0.23076923076923078</v>
      </c>
      <c r="D31" s="242"/>
      <c r="E31" s="242"/>
      <c r="F31" s="242"/>
      <c r="G31" s="243"/>
      <c r="H31" s="250" t="s">
        <v>106</v>
      </c>
      <c r="I31" s="250"/>
      <c r="J31" s="250"/>
      <c r="K31" s="250"/>
      <c r="L31" s="252" t="str">
        <f>IF(L30&lt;=C30,"達成","未達成")</f>
        <v>達成</v>
      </c>
      <c r="M31" s="253"/>
      <c r="N31" s="253"/>
      <c r="O31" s="253"/>
      <c r="P31" s="27"/>
      <c r="Q31" s="27"/>
      <c r="R31" s="27"/>
      <c r="S31" s="27"/>
      <c r="T31" s="27"/>
      <c r="U31" s="27"/>
    </row>
    <row r="32" spans="1:33" ht="24" customHeight="1">
      <c r="A32" s="26"/>
      <c r="B32" s="26"/>
    </row>
    <row r="33" spans="1:33" ht="24" customHeight="1">
      <c r="A33" s="26"/>
      <c r="B33" s="26"/>
      <c r="C33" s="26" t="str">
        <f>IF(ISNUMBER(C7),TEXT(C8,"aaa"))</f>
        <v>金</v>
      </c>
      <c r="D33" s="26" t="str">
        <f t="shared" ref="D33:AG33" si="3">IF(ISNUMBER(D7),TEXT(D8,"aaa"))</f>
        <v>土</v>
      </c>
      <c r="E33" s="26" t="str">
        <f t="shared" si="3"/>
        <v>日</v>
      </c>
      <c r="F33" s="26" t="str">
        <f t="shared" si="3"/>
        <v>月</v>
      </c>
      <c r="G33" s="26" t="str">
        <f t="shared" si="3"/>
        <v>火</v>
      </c>
      <c r="H33" s="26" t="str">
        <f t="shared" si="3"/>
        <v>水</v>
      </c>
      <c r="I33" s="26" t="str">
        <f t="shared" si="3"/>
        <v>木</v>
      </c>
      <c r="J33" s="26" t="str">
        <f t="shared" si="3"/>
        <v>金</v>
      </c>
      <c r="K33" s="26" t="str">
        <f t="shared" si="3"/>
        <v>土</v>
      </c>
      <c r="L33" s="26" t="str">
        <f t="shared" si="3"/>
        <v>日</v>
      </c>
      <c r="M33" s="26" t="str">
        <f t="shared" si="3"/>
        <v>月</v>
      </c>
      <c r="N33" s="26" t="str">
        <f t="shared" si="3"/>
        <v>火</v>
      </c>
      <c r="O33" s="26" t="str">
        <f t="shared" si="3"/>
        <v>水</v>
      </c>
      <c r="P33" s="26" t="str">
        <f t="shared" si="3"/>
        <v>木</v>
      </c>
      <c r="Q33" s="26" t="str">
        <f t="shared" si="3"/>
        <v>金</v>
      </c>
      <c r="R33" s="26" t="str">
        <f t="shared" si="3"/>
        <v>土</v>
      </c>
      <c r="S33" s="26" t="str">
        <f t="shared" si="3"/>
        <v>日</v>
      </c>
      <c r="T33" s="26" t="str">
        <f t="shared" si="3"/>
        <v>月</v>
      </c>
      <c r="U33" s="26" t="str">
        <f t="shared" si="3"/>
        <v>火</v>
      </c>
      <c r="V33" s="26" t="str">
        <f t="shared" si="3"/>
        <v>水</v>
      </c>
      <c r="W33" s="26" t="str">
        <f t="shared" si="3"/>
        <v>木</v>
      </c>
      <c r="X33" s="26" t="str">
        <f t="shared" si="3"/>
        <v>金</v>
      </c>
      <c r="Y33" s="26" t="str">
        <f t="shared" si="3"/>
        <v>土</v>
      </c>
      <c r="Z33" s="26" t="str">
        <f t="shared" si="3"/>
        <v>日</v>
      </c>
      <c r="AA33" s="26" t="str">
        <f t="shared" si="3"/>
        <v>月</v>
      </c>
      <c r="AB33" s="26" t="str">
        <f t="shared" si="3"/>
        <v>火</v>
      </c>
      <c r="AC33" s="26" t="str">
        <f t="shared" si="3"/>
        <v>水</v>
      </c>
      <c r="AD33" s="26" t="str">
        <f t="shared" si="3"/>
        <v>木</v>
      </c>
      <c r="AE33" s="26" t="str">
        <f t="shared" si="3"/>
        <v>金</v>
      </c>
      <c r="AF33" s="26" t="str">
        <f t="shared" si="3"/>
        <v>土</v>
      </c>
      <c r="AG33" s="26" t="str">
        <f t="shared" si="3"/>
        <v>日</v>
      </c>
    </row>
    <row r="34" spans="1:33" ht="24" customHeight="1">
      <c r="A34" s="26"/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24" customHeight="1">
      <c r="A35" s="26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24" customHeight="1">
      <c r="A36" s="26"/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31.5" customHeight="1">
      <c r="A37" s="244" t="s">
        <v>45</v>
      </c>
      <c r="B37" s="244"/>
      <c r="C37" s="244">
        <f>DATEDIF(基本情報入力シート!B6,基本情報入力シート!D9+1,"D")</f>
        <v>121</v>
      </c>
      <c r="D37" s="244"/>
      <c r="E37" s="244"/>
      <c r="G37" s="245" t="s">
        <v>76</v>
      </c>
      <c r="H37" s="70" t="s">
        <v>74</v>
      </c>
      <c r="I37" s="73"/>
      <c r="J37" s="74"/>
      <c r="K37" s="74">
        <v>10</v>
      </c>
      <c r="L37" s="74">
        <v>11</v>
      </c>
      <c r="M37" s="74">
        <v>12</v>
      </c>
      <c r="N37" s="74">
        <v>1</v>
      </c>
      <c r="O37" s="74"/>
      <c r="P37" s="74"/>
      <c r="Q37" s="73"/>
      <c r="R37" s="74"/>
      <c r="S37" s="73"/>
      <c r="T37" s="74"/>
      <c r="U37" s="97" t="s">
        <v>78</v>
      </c>
    </row>
    <row r="38" spans="1:33" ht="31.5" customHeight="1">
      <c r="A38" s="248" t="s">
        <v>80</v>
      </c>
      <c r="B38" s="244"/>
      <c r="C38" s="244">
        <f>SUM(I39:T39)</f>
        <v>6</v>
      </c>
      <c r="D38" s="244"/>
      <c r="E38" s="244"/>
      <c r="G38" s="246"/>
      <c r="H38" s="70" t="s">
        <v>75</v>
      </c>
      <c r="I38" s="71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97" t="s">
        <v>79</v>
      </c>
    </row>
    <row r="39" spans="1:33" ht="31.5" customHeight="1">
      <c r="A39" s="248" t="s">
        <v>73</v>
      </c>
      <c r="B39" s="244"/>
      <c r="C39" s="244">
        <f>SUM(I40:T40)</f>
        <v>32</v>
      </c>
      <c r="D39" s="244"/>
      <c r="E39" s="244"/>
      <c r="G39" s="246"/>
      <c r="H39" s="70" t="s">
        <v>81</v>
      </c>
      <c r="I39" s="67"/>
      <c r="J39" s="152"/>
      <c r="K39" s="67"/>
      <c r="L39" s="152"/>
      <c r="M39" s="67">
        <v>3</v>
      </c>
      <c r="N39" s="152">
        <v>3</v>
      </c>
      <c r="O39" s="156"/>
      <c r="P39" s="141"/>
      <c r="Q39" s="67"/>
      <c r="R39" s="141"/>
      <c r="S39" s="67"/>
      <c r="T39" s="141"/>
      <c r="U39" s="97"/>
    </row>
    <row r="40" spans="1:33" ht="31.5" customHeight="1">
      <c r="A40" s="244" t="s">
        <v>46</v>
      </c>
      <c r="B40" s="244"/>
      <c r="C40" s="249">
        <f>IF(C37=0,"-",C39/(C37-C38))</f>
        <v>0.27826086956521739</v>
      </c>
      <c r="D40" s="249"/>
      <c r="E40" s="249"/>
      <c r="G40" s="247"/>
      <c r="H40" s="70" t="s">
        <v>77</v>
      </c>
      <c r="I40" s="132"/>
      <c r="J40" s="77"/>
      <c r="K40" s="77">
        <v>9</v>
      </c>
      <c r="L40" s="77">
        <v>9</v>
      </c>
      <c r="M40" s="77">
        <v>8</v>
      </c>
      <c r="N40" s="78">
        <v>6</v>
      </c>
      <c r="O40" s="78"/>
      <c r="P40" s="78"/>
      <c r="Q40" s="78"/>
      <c r="R40" s="78"/>
      <c r="S40" s="78"/>
      <c r="T40" s="78"/>
    </row>
    <row r="41" spans="1:33" ht="31.5" customHeight="1">
      <c r="H41" s="81"/>
      <c r="I41" s="82"/>
      <c r="J41" s="82"/>
      <c r="K41" s="83"/>
      <c r="L41" s="83"/>
      <c r="M41" s="83"/>
      <c r="N41" s="84"/>
      <c r="O41" s="84"/>
      <c r="P41" s="84"/>
      <c r="Q41" s="84"/>
      <c r="R41" s="84"/>
      <c r="S41" s="84"/>
      <c r="T41" s="84"/>
    </row>
    <row r="42" spans="1:33" ht="31.5" customHeight="1"/>
    <row r="43" spans="1:33" ht="31.5" customHeight="1"/>
    <row r="44" spans="1:33" ht="31.5" customHeight="1"/>
  </sheetData>
  <mergeCells count="36">
    <mergeCell ref="H31:K31"/>
    <mergeCell ref="L31:O31"/>
    <mergeCell ref="A37:B37"/>
    <mergeCell ref="C37:E37"/>
    <mergeCell ref="G37:G40"/>
    <mergeCell ref="A38:B38"/>
    <mergeCell ref="C38:E38"/>
    <mergeCell ref="A39:B39"/>
    <mergeCell ref="C39:E39"/>
    <mergeCell ref="A40:B40"/>
    <mergeCell ref="C40:E40"/>
    <mergeCell ref="A31:B31"/>
    <mergeCell ref="C31:G31"/>
    <mergeCell ref="A29:B29"/>
    <mergeCell ref="C29:G29"/>
    <mergeCell ref="H29:K29"/>
    <mergeCell ref="L29:O29"/>
    <mergeCell ref="A30:B30"/>
    <mergeCell ref="C30:G30"/>
    <mergeCell ref="H30:K30"/>
    <mergeCell ref="L30:O30"/>
    <mergeCell ref="P5:U5"/>
    <mergeCell ref="V5:AG5"/>
    <mergeCell ref="A7:A8"/>
    <mergeCell ref="A27:B27"/>
    <mergeCell ref="A28:B28"/>
    <mergeCell ref="C28:G28"/>
    <mergeCell ref="H28:K28"/>
    <mergeCell ref="L28:O28"/>
    <mergeCell ref="P2:U2"/>
    <mergeCell ref="V2:AG2"/>
    <mergeCell ref="P3:U3"/>
    <mergeCell ref="V3:AG3"/>
    <mergeCell ref="B4:J4"/>
    <mergeCell ref="P4:U4"/>
    <mergeCell ref="V4:AG4"/>
  </mergeCells>
  <phoneticPr fontId="1"/>
  <conditionalFormatting sqref="F7:AE8">
    <cfRule type="expression" dxfId="22" priority="112">
      <formula>WEEKDAY(F$8,1)=1</formula>
    </cfRule>
    <cfRule type="expression" dxfId="21" priority="113">
      <formula>WEEKDAY(F$8,1)=7</formula>
    </cfRule>
  </conditionalFormatting>
  <conditionalFormatting sqref="F27:AE27">
    <cfRule type="containsText" dxfId="20" priority="85" operator="containsText" text="対象外">
      <formula>NOT(ISERROR(SEARCH("対象外",F27)))</formula>
    </cfRule>
    <cfRule type="containsText" dxfId="19" priority="86" operator="containsText" text="対象外">
      <formula>NOT(ISERROR(SEARCH("対象外",F27)))</formula>
    </cfRule>
    <cfRule type="containsText" dxfId="18" priority="87" operator="containsText" text="閉">
      <formula>NOT(ISERROR(SEARCH("閉",F27)))</formula>
    </cfRule>
  </conditionalFormatting>
  <conditionalFormatting sqref="I38:I39 P38:T39">
    <cfRule type="containsText" dxfId="17" priority="83" operator="containsText" text="実績">
      <formula>NOT(ISERROR(SEARCH("実績",I38)))</formula>
    </cfRule>
    <cfRule type="containsText" dxfId="16" priority="84" operator="containsText" text="予定">
      <formula>NOT(ISERROR(SEARCH("予定",I38)))</formula>
    </cfRule>
  </conditionalFormatting>
  <conditionalFormatting sqref="F11:AE26">
    <cfRule type="expression" dxfId="15" priority="81">
      <formula>WEEKDAY(F$8,1)=1</formula>
    </cfRule>
    <cfRule type="expression" dxfId="14" priority="82">
      <formula>WEEKDAY(F$8,1)=7</formula>
    </cfRule>
  </conditionalFormatting>
  <conditionalFormatting sqref="I9:K9 P9:R9 W9:Y9 AD9:AE9">
    <cfRule type="expression" dxfId="13" priority="75">
      <formula>WEEKDAY(I$8,1)=1</formula>
    </cfRule>
    <cfRule type="expression" dxfId="12" priority="76">
      <formula>WEEKDAY(I$8,1)=7</formula>
    </cfRule>
  </conditionalFormatting>
  <conditionalFormatting sqref="I10:K10 P10:R10 W10:Y10 AD10:AE10">
    <cfRule type="expression" dxfId="11" priority="73">
      <formula>WEEKDAY(I$8,1)=1</formula>
    </cfRule>
    <cfRule type="expression" dxfId="10" priority="74">
      <formula>WEEKDAY(I$8,1)=7</formula>
    </cfRule>
  </conditionalFormatting>
  <conditionalFormatting sqref="J38:O39">
    <cfRule type="containsText" dxfId="9" priority="37" operator="containsText" text="実績">
      <formula>NOT(ISERROR(SEARCH("実績",J38)))</formula>
    </cfRule>
    <cfRule type="containsText" dxfId="8" priority="38" operator="containsText" text="予定">
      <formula>NOT(ISERROR(SEARCH("予定",J38)))</formula>
    </cfRule>
  </conditionalFormatting>
  <conditionalFormatting sqref="F9:H9 M9:O9 T9:V9 AA9:AC9">
    <cfRule type="expression" dxfId="7" priority="7">
      <formula>WEEKDAY(F$8,1)=1</formula>
    </cfRule>
    <cfRule type="expression" dxfId="6" priority="8">
      <formula>WEEKDAY(F$8,1)=7</formula>
    </cfRule>
  </conditionalFormatting>
  <conditionalFormatting sqref="F10:H10 M10:O10 T10:V10 AA10:AC10">
    <cfRule type="expression" dxfId="5" priority="5">
      <formula>WEEKDAY(F$8,1)=1</formula>
    </cfRule>
    <cfRule type="expression" dxfId="4" priority="6">
      <formula>WEEKDAY(F$8,1)=7</formula>
    </cfRule>
  </conditionalFormatting>
  <conditionalFormatting sqref="L9 S9 Z9">
    <cfRule type="expression" dxfId="3" priority="3">
      <formula>WEEKDAY(L$8,1)=1</formula>
    </cfRule>
    <cfRule type="expression" dxfId="2" priority="4">
      <formula>WEEKDAY(L$8,1)=7</formula>
    </cfRule>
  </conditionalFormatting>
  <conditionalFormatting sqref="L10 S10 Z10">
    <cfRule type="expression" dxfId="1" priority="1">
      <formula>WEEKDAY(L$8,1)=1</formula>
    </cfRule>
    <cfRule type="expression" dxfId="0" priority="2">
      <formula>WEEKDAY(L$8,1)=7</formula>
    </cfRule>
  </conditionalFormatting>
  <dataValidations count="3">
    <dataValidation type="list" allowBlank="1" showInputMessage="1" showErrorMessage="1" sqref="C9:AG26" xr:uid="{C356FBF4-DA7F-4D2E-8155-313503AD843F}">
      <formula1>$V$28:$V$31</formula1>
    </dataValidation>
    <dataValidation type="list" allowBlank="1" showInputMessage="1" showErrorMessage="1" sqref="C27:AG27" xr:uid="{B5531062-8AB4-400D-94DE-A57B4D35A207}">
      <formula1>$E$2:$E$6</formula1>
    </dataValidation>
    <dataValidation type="list" allowBlank="1" showInputMessage="1" showErrorMessage="1" sqref="I38:T38" xr:uid="{4CD5030B-2B82-4436-9F6A-7E73C8B841DF}">
      <formula1>$U$37:$U$39</formula1>
    </dataValidation>
  </dataValidations>
  <pageMargins left="0.43" right="0.28000000000000003" top="0.42" bottom="0.39" header="0.26" footer="0.26"/>
  <pageSetup paperSize="9" scale="6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53"/>
  <sheetViews>
    <sheetView workbookViewId="0">
      <selection activeCell="C12" sqref="C12"/>
    </sheetView>
  </sheetViews>
  <sheetFormatPr defaultColWidth="9" defaultRowHeight="13.5"/>
  <cols>
    <col min="1" max="41" width="3.625" style="4" customWidth="1"/>
    <col min="42" max="42" width="9" style="4" customWidth="1"/>
    <col min="43" max="16384" width="9" style="4"/>
  </cols>
  <sheetData>
    <row r="1" spans="1:37" ht="18.7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3"/>
    </row>
    <row r="2" spans="1:37" ht="18.75" customHeight="1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6.25" customHeight="1">
      <c r="A3" s="2"/>
      <c r="B3" s="5" t="s">
        <v>1</v>
      </c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  <c r="Q3" s="7"/>
      <c r="R3" s="2"/>
      <c r="S3" s="2"/>
      <c r="T3" s="2"/>
      <c r="U3" s="2"/>
      <c r="V3" s="2"/>
      <c r="W3" s="2"/>
      <c r="X3" s="2"/>
      <c r="Y3" s="2"/>
      <c r="Z3" s="2"/>
      <c r="AA3" s="2"/>
      <c r="AB3" s="8"/>
      <c r="AC3" s="8"/>
      <c r="AD3" s="8"/>
      <c r="AE3" s="8"/>
      <c r="AF3" s="8"/>
      <c r="AG3" s="8"/>
      <c r="AH3" s="8"/>
      <c r="AI3" s="8"/>
      <c r="AJ3" s="8"/>
      <c r="AK3" s="2"/>
    </row>
    <row r="4" spans="1:37" ht="18.75" customHeight="1">
      <c r="A4" s="2"/>
      <c r="B4" s="9"/>
      <c r="C4" s="9"/>
      <c r="D4" s="9"/>
      <c r="E4" s="9"/>
      <c r="F4" s="9"/>
      <c r="G4" s="9"/>
      <c r="H4" s="7"/>
      <c r="I4" s="7"/>
      <c r="J4" s="7"/>
      <c r="K4" s="7"/>
      <c r="L4" s="7"/>
      <c r="M4" s="7"/>
      <c r="N4" s="7"/>
      <c r="O4" s="7"/>
      <c r="P4" s="7"/>
      <c r="Q4" s="7"/>
      <c r="R4" s="2"/>
      <c r="S4" s="2"/>
      <c r="T4" s="2"/>
      <c r="U4" s="2"/>
      <c r="V4" s="2"/>
      <c r="W4" s="2"/>
      <c r="X4" s="2"/>
      <c r="Y4" s="2"/>
      <c r="Z4" s="2"/>
      <c r="AA4" s="2"/>
      <c r="AB4" s="8"/>
      <c r="AC4" s="8"/>
      <c r="AD4" s="8"/>
      <c r="AE4" s="8"/>
      <c r="AF4" s="8"/>
      <c r="AG4" s="8"/>
      <c r="AH4" s="8"/>
      <c r="AI4" s="8"/>
      <c r="AJ4" s="8"/>
      <c r="AK4" s="2"/>
    </row>
    <row r="5" spans="1:37" ht="18.75" customHeight="1">
      <c r="A5" s="2"/>
      <c r="B5" s="9"/>
      <c r="C5" s="9"/>
      <c r="D5" s="9"/>
      <c r="E5" s="9"/>
      <c r="F5" s="9"/>
      <c r="G5" s="9"/>
      <c r="H5" s="7"/>
      <c r="I5" s="7"/>
      <c r="J5" s="7"/>
      <c r="K5" s="7"/>
      <c r="L5" s="7"/>
      <c r="M5" s="7"/>
      <c r="N5" s="7"/>
      <c r="O5" s="7"/>
      <c r="P5" s="7"/>
      <c r="Q5" s="7"/>
      <c r="R5" s="2"/>
      <c r="S5" s="2"/>
      <c r="T5" s="2"/>
      <c r="U5" s="2"/>
      <c r="V5" s="2"/>
      <c r="W5" s="2"/>
      <c r="X5" s="2"/>
      <c r="Y5" s="2"/>
      <c r="Z5" s="2"/>
      <c r="AA5" s="2"/>
      <c r="AB5" s="8"/>
      <c r="AC5" s="8"/>
      <c r="AD5" s="8"/>
      <c r="AE5" s="8"/>
      <c r="AF5" s="8"/>
      <c r="AG5" s="8"/>
      <c r="AH5" s="8"/>
      <c r="AI5" s="8"/>
      <c r="AJ5" s="8"/>
      <c r="AK5" s="2"/>
    </row>
    <row r="6" spans="1:37" ht="35.1" customHeight="1">
      <c r="A6" s="2"/>
      <c r="B6" s="10" t="s">
        <v>2</v>
      </c>
      <c r="C6" s="11"/>
      <c r="D6" s="11"/>
      <c r="E6" s="9"/>
      <c r="F6" s="9"/>
      <c r="G6" s="9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2"/>
      <c r="T6" s="2"/>
      <c r="U6" s="2"/>
      <c r="V6" s="2"/>
      <c r="W6" s="2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2"/>
    </row>
    <row r="7" spans="1:37" ht="18.75" customHeight="1">
      <c r="A7" s="2"/>
      <c r="B7" s="12"/>
      <c r="C7" s="12" t="s">
        <v>47</v>
      </c>
      <c r="E7" s="9"/>
      <c r="F7" s="9"/>
      <c r="G7" s="9"/>
      <c r="H7" s="7"/>
      <c r="I7" s="7"/>
      <c r="J7" s="7"/>
      <c r="K7" s="7"/>
      <c r="L7" s="7"/>
      <c r="M7" s="7"/>
      <c r="N7" s="7"/>
      <c r="O7" s="7"/>
      <c r="P7" s="7"/>
      <c r="Q7" s="7"/>
      <c r="R7" s="2"/>
      <c r="S7" s="2"/>
      <c r="T7" s="2"/>
      <c r="U7" s="2"/>
      <c r="V7" s="2"/>
      <c r="W7" s="2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2"/>
    </row>
    <row r="8" spans="1:37" ht="18.75" customHeight="1">
      <c r="A8" s="2"/>
      <c r="B8" s="12"/>
      <c r="C8" s="11"/>
      <c r="E8" s="9"/>
      <c r="F8" s="9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2"/>
      <c r="S8" s="2"/>
      <c r="T8" s="2"/>
      <c r="U8" s="2"/>
      <c r="V8" s="2"/>
      <c r="W8" s="2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2"/>
    </row>
    <row r="9" spans="1:37" ht="18.75" customHeight="1">
      <c r="A9" s="2"/>
      <c r="B9" s="12"/>
      <c r="C9" s="12" t="s">
        <v>3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2"/>
      <c r="S9" s="2"/>
      <c r="T9" s="13"/>
      <c r="U9" s="14"/>
      <c r="V9" s="2"/>
      <c r="W9" s="2"/>
      <c r="X9" s="2"/>
      <c r="Y9" s="2"/>
      <c r="Z9" s="2"/>
      <c r="AA9" s="2"/>
      <c r="AB9" s="2"/>
      <c r="AC9" s="13"/>
      <c r="AD9" s="14"/>
      <c r="AE9" s="2"/>
      <c r="AF9" s="2"/>
      <c r="AG9" s="2"/>
      <c r="AH9" s="2"/>
      <c r="AI9" s="2"/>
      <c r="AJ9" s="2"/>
      <c r="AK9" s="2"/>
    </row>
    <row r="10" spans="1:37" ht="18.75" customHeight="1">
      <c r="A10" s="2"/>
      <c r="B10" s="12"/>
      <c r="C10" s="12" t="s">
        <v>4</v>
      </c>
      <c r="E10" s="8"/>
      <c r="F10" s="8"/>
      <c r="G10" s="8"/>
      <c r="H10" s="15"/>
      <c r="I10" s="15"/>
      <c r="J10" s="15"/>
      <c r="K10" s="15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2"/>
    </row>
    <row r="11" spans="1:37" ht="18.75" customHeight="1">
      <c r="A11" s="2"/>
      <c r="B11" s="12"/>
      <c r="C11" s="12" t="s">
        <v>118</v>
      </c>
      <c r="E11" s="2"/>
      <c r="F11" s="8"/>
      <c r="G11" s="8"/>
      <c r="H11" s="15"/>
      <c r="I11" s="15"/>
      <c r="J11" s="15"/>
      <c r="K11" s="15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2"/>
    </row>
    <row r="12" spans="1:37" ht="18.75" customHeight="1">
      <c r="A12" s="2"/>
      <c r="B12" s="12"/>
      <c r="C12" s="12"/>
      <c r="E12" s="2"/>
      <c r="F12" s="14"/>
      <c r="G12" s="14"/>
      <c r="H12" s="16"/>
      <c r="I12" s="16"/>
      <c r="J12" s="16"/>
      <c r="K12" s="16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2"/>
    </row>
    <row r="13" spans="1:37" ht="18.75" customHeight="1">
      <c r="A13" s="2"/>
      <c r="B13" s="17"/>
      <c r="C13" s="12" t="s">
        <v>5</v>
      </c>
      <c r="D13" s="12"/>
      <c r="E13" s="8"/>
      <c r="F13" s="14"/>
      <c r="G13" s="14"/>
      <c r="H13" s="16"/>
      <c r="I13" s="16"/>
      <c r="J13" s="16"/>
      <c r="K13" s="1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2"/>
    </row>
    <row r="14" spans="1:37" ht="18.75" customHeight="1">
      <c r="A14" s="2"/>
      <c r="B14" s="17"/>
      <c r="C14" s="18"/>
      <c r="D14" s="8"/>
      <c r="E14" s="8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2"/>
    </row>
    <row r="15" spans="1:37" ht="18.75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2"/>
    </row>
    <row r="16" spans="1:37" ht="18.75" customHeight="1">
      <c r="A16" s="2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ht="15" customHeight="1"/>
    <row r="18" ht="1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22.5" customHeight="1"/>
    <row r="40" ht="22.5" customHeight="1"/>
    <row r="41" ht="12.75" customHeight="1"/>
    <row r="43" ht="27.75" customHeight="1"/>
    <row r="44" ht="23.25" customHeight="1"/>
    <row r="45" ht="15" customHeight="1"/>
    <row r="46" ht="1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22.5" customHeight="1"/>
    <row r="68" ht="22.5" customHeight="1"/>
    <row r="69" ht="14.25" customHeight="1"/>
    <row r="71" ht="27.75" customHeight="1"/>
    <row r="72" ht="23.25" customHeight="1"/>
    <row r="73" ht="15" customHeight="1"/>
    <row r="74" ht="1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22.5" customHeight="1"/>
    <row r="96" ht="20.25" customHeight="1"/>
    <row r="97" ht="14.25" customHeight="1"/>
    <row r="99" ht="27.75" customHeight="1"/>
    <row r="100" ht="23.25" customHeight="1"/>
    <row r="101" ht="15" customHeight="1"/>
    <row r="102" ht="1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22.5" customHeight="1"/>
    <row r="124" ht="20.25" customHeight="1"/>
    <row r="125" ht="14.25" customHeight="1"/>
    <row r="127" ht="27.75" customHeight="1"/>
    <row r="128" ht="23.25" customHeight="1"/>
    <row r="129" ht="15" customHeight="1"/>
    <row r="130" ht="1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22.5" customHeight="1"/>
    <row r="152" ht="20.25" customHeight="1"/>
    <row r="153" ht="14.25" customHeight="1"/>
  </sheetData>
  <phoneticPr fontId="1"/>
  <printOptions horizontalCentered="1"/>
  <pageMargins left="0.59055118110236227" right="0.39370078740157483" top="0.59055118110236227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基本情報入力シート</vt:lpstr>
      <vt:lpstr>様式1-1</vt:lpstr>
      <vt:lpstr>10月</vt:lpstr>
      <vt:lpstr>11月</vt:lpstr>
      <vt:lpstr>12月</vt:lpstr>
      <vt:lpstr>1月</vt:lpstr>
      <vt:lpstr>留意事項</vt:lpstr>
      <vt:lpstr>'10月'!Print_Area</vt:lpstr>
      <vt:lpstr>'11月'!Print_Area</vt:lpstr>
      <vt:lpstr>'12月'!Print_Area</vt:lpstr>
      <vt:lpstr>'1月'!Print_Area</vt:lpstr>
      <vt:lpstr>'様式1-1'!Print_Area</vt:lpstr>
      <vt:lpstr>留意事項!Print_Area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2024-01-30T02:11:23Z</dcterms:created>
  <dcterms:modified xsi:type="dcterms:W3CDTF">2026-08-13T06:24:25Z</dcterms:modified>
</cp:coreProperties>
</file>